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ALARY" sheetId="1" r:id="rId1"/>
    <sheet name="NPS Schedule" sheetId="2" r:id="rId2"/>
    <sheet name="SUMMARY" sheetId="3" r:id="rId3"/>
  </sheets>
  <externalReferences>
    <externalReference r:id="rId6"/>
  </externalReferences>
  <definedNames>
    <definedName name="_xlnm.Print_Area" localSheetId="0">'SALARY'!$R$1:$V$23</definedName>
  </definedNames>
  <calcPr fullCalcOnLoad="1"/>
</workbook>
</file>

<file path=xl/sharedStrings.xml><?xml version="1.0" encoding="utf-8"?>
<sst xmlns="http://schemas.openxmlformats.org/spreadsheetml/2006/main" count="158" uniqueCount="115">
  <si>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</si>
  <si>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</si>
  <si>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</si>
  <si>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</si>
  <si>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</si>
  <si>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</si>
  <si>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</si>
  <si>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</si>
  <si>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</si>
  <si>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</si>
  <si>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</si>
  <si>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</si>
  <si>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GROSS  SALARY</t>
  </si>
  <si>
    <t>INCOME TAX</t>
  </si>
  <si>
    <t>LICENCE FEE ( ODR) TO BE REMITTED TO  OUTSIDE  AGENCY</t>
  </si>
  <si>
    <t>ELEC. /WATER CHARGES (ODR) TO BE REMITTED TO  OUTSIDE  AGENCY</t>
  </si>
  <si>
    <t>TOTAL DEDUCTIONS</t>
  </si>
  <si>
    <t>NET  SALARY</t>
  </si>
  <si>
    <t>Mr.S K Pandey</t>
  </si>
  <si>
    <t>TGT (PH&amp;E)</t>
  </si>
  <si>
    <t>TGT(AE)</t>
  </si>
  <si>
    <t>PRT</t>
  </si>
  <si>
    <t>Mr.Suresh Kumar Dewangan</t>
  </si>
  <si>
    <t>Mr.Pawan Kumar Verma</t>
  </si>
  <si>
    <t>Sub Staff</t>
  </si>
  <si>
    <t>Mr.B R Nag</t>
  </si>
  <si>
    <t>Mr.G L Sahu</t>
  </si>
  <si>
    <t>PROFESSIONAL TAX/ Income tax</t>
  </si>
  <si>
    <t>Mr. P.L. Sahu</t>
  </si>
  <si>
    <t>PGT (Comp)</t>
  </si>
  <si>
    <t>Mr.Reeman Lal</t>
  </si>
  <si>
    <t>Mr. Yogesh Kumar netam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</si>
  <si>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</si>
  <si>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</si>
  <si>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</si>
  <si>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</si>
  <si>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</si>
  <si>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</si>
  <si>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Ms. Kamalpreet Kaur</t>
  </si>
  <si>
    <t>PGT (Physics)</t>
  </si>
  <si>
    <t xml:space="preserve">LIBRARIAN </t>
  </si>
  <si>
    <t xml:space="preserve">Mrs. MAMTA VERMA </t>
  </si>
  <si>
    <t xml:space="preserve">Mr. Pradeep Singh Rawat </t>
  </si>
  <si>
    <t>TGT (Sanskrit)</t>
  </si>
  <si>
    <t xml:space="preserve">Yogita </t>
  </si>
  <si>
    <t>PGT (Biology)</t>
  </si>
  <si>
    <t xml:space="preserve"> Dr. A. Mathew</t>
  </si>
  <si>
    <t>NATIONAL PENSION SCHEME(MGT SHARE- 14%)</t>
  </si>
  <si>
    <t>NATIONAL  PENSION SCHEME(OWN SHARE- 10%)</t>
  </si>
  <si>
    <t>NATIONAL PENSION SCHEME(MGT SHARE - 14%)</t>
  </si>
  <si>
    <t>Mr. Bali Ram Yadav</t>
  </si>
  <si>
    <t>Mr. Sanjay Kumar Pawar</t>
  </si>
  <si>
    <t>Mr. Sanajay Kumar Kosariya</t>
  </si>
  <si>
    <t>TGT (WE)</t>
  </si>
  <si>
    <t>PRT ( Music)</t>
  </si>
  <si>
    <t>Name</t>
  </si>
  <si>
    <t>Sr. No.</t>
  </si>
  <si>
    <t>DDO Reg. No</t>
  </si>
  <si>
    <t>PRAN</t>
  </si>
  <si>
    <t>MGT. SHARE</t>
  </si>
  <si>
    <t>OWN SHARE</t>
  </si>
  <si>
    <t>MONTH</t>
  </si>
  <si>
    <t>YEAR</t>
  </si>
  <si>
    <t>REMARK</t>
  </si>
  <si>
    <t>KV</t>
  </si>
  <si>
    <t>CGV013924B</t>
  </si>
  <si>
    <t>PURUSHOTTAM LAL SAHU</t>
  </si>
  <si>
    <t>DHAMTARI</t>
  </si>
  <si>
    <t>KAMALPREET KAUR</t>
  </si>
  <si>
    <t>AMITA MATHEW</t>
  </si>
  <si>
    <t>PAWAN KUMAR VERMA</t>
  </si>
  <si>
    <t>HARENDRA KUMAR SAHU</t>
  </si>
  <si>
    <t>YOGESH KUMAR NETAM</t>
  </si>
  <si>
    <t>SURESH KUMAR DEWANGAN</t>
  </si>
  <si>
    <t>REEMAN LAL</t>
  </si>
  <si>
    <t>KAVITA</t>
  </si>
  <si>
    <t>PRADEEP SINGH RAWAT</t>
  </si>
  <si>
    <t>YOGITA</t>
  </si>
  <si>
    <t>BALI RAM YADAV</t>
  </si>
  <si>
    <t>SANJAY KUMAR KOSARIYA</t>
  </si>
  <si>
    <t>TOTAL</t>
  </si>
  <si>
    <t>Summary</t>
  </si>
  <si>
    <t xml:space="preserve">Gross </t>
  </si>
  <si>
    <t>Deduction</t>
  </si>
  <si>
    <t>T.S.</t>
  </si>
  <si>
    <t>N.T.S</t>
  </si>
  <si>
    <t>Total</t>
  </si>
  <si>
    <t>N.T.S.</t>
  </si>
  <si>
    <t>Basic</t>
  </si>
  <si>
    <t>I Tax</t>
  </si>
  <si>
    <t>DA</t>
  </si>
  <si>
    <t>NPS (OS) 10%</t>
  </si>
  <si>
    <t>TA</t>
  </si>
  <si>
    <t>NPS MS 14%</t>
  </si>
  <si>
    <t>DA on TA</t>
  </si>
  <si>
    <t>Association</t>
  </si>
  <si>
    <t>HRA</t>
  </si>
  <si>
    <t>GPF R</t>
  </si>
  <si>
    <t>NPS/MS 14%</t>
  </si>
  <si>
    <t>GPF Adv.</t>
  </si>
  <si>
    <t>Cash All</t>
  </si>
  <si>
    <t>EWS</t>
  </si>
  <si>
    <t>Dress All</t>
  </si>
  <si>
    <t>Other All</t>
  </si>
  <si>
    <t>Ele Mtr Char</t>
  </si>
  <si>
    <t>Over payement</t>
  </si>
  <si>
    <t xml:space="preserve">TS </t>
  </si>
  <si>
    <t>NTS</t>
  </si>
  <si>
    <t xml:space="preserve">Net Payment </t>
  </si>
  <si>
    <t>Liceance</t>
  </si>
  <si>
    <t>Rs. 6000/- deducted as first installment of  Audit Recovery against availed double TA and DA onTA since August 2020 to December 2022</t>
  </si>
  <si>
    <t>JANUARY</t>
  </si>
  <si>
    <t>KENDRIYA VIDYALAYA DHAMTARI 
Pay Bill for the Month of April -2023 @ 42% D.A.</t>
  </si>
  <si>
    <t>DEARNESS ALLOW. (@ 42%)</t>
  </si>
  <si>
    <t>DA ON TRANSPORT  ALL0W @ 42%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</si>
</sst>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z val="8"/>
      <color indexed="8"/>
      <name val="Calibri"/>
      <family val="2"/>
    </font>
    <font>
      <b/>
      <sz val="11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mbria"/>
      <family val="1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sz val="8"/>
      <color theme="1"/>
      <name val="Calibri"/>
      <family val="2"/>
    </font>
    <font>
      <b/>
      <sz val="11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33" borderId="10" xfId="0" applyFont="1" applyFill="1" applyBorder="1" applyAlignment="1">
      <alignment vertical="center" textRotation="90" wrapText="1"/>
    </xf>
    <xf numFmtId="1" fontId="26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top" textRotation="90" wrapText="1"/>
    </xf>
    <xf numFmtId="0" fontId="30" fillId="0" borderId="0" xfId="0" applyFont="1" applyFill="1" applyAlignment="1">
      <alignment textRotation="90"/>
    </xf>
    <xf numFmtId="0" fontId="62" fillId="34" borderId="11" xfId="0" applyFont="1" applyFill="1" applyBorder="1" applyAlignment="1">
      <alignment horizontal="left" wrapText="1"/>
    </xf>
    <xf numFmtId="0" fontId="62" fillId="34" borderId="12" xfId="0" applyFont="1" applyFill="1" applyBorder="1" applyAlignment="1">
      <alignment horizontal="left" wrapText="1"/>
    </xf>
    <xf numFmtId="179" fontId="62" fillId="34" borderId="12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9" fontId="0" fillId="0" borderId="14" xfId="0" applyNumberFormat="1" applyBorder="1" applyAlignment="1">
      <alignment horizontal="left" vertical="center" wrapText="1"/>
    </xf>
    <xf numFmtId="179" fontId="63" fillId="0" borderId="14" xfId="0" applyNumberFormat="1" applyFont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left" wrapText="1"/>
    </xf>
    <xf numFmtId="179" fontId="0" fillId="0" borderId="0" xfId="0" applyNumberFormat="1" applyAlignment="1">
      <alignment horizontal="left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1" fontId="66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1" fontId="65" fillId="0" borderId="0" xfId="0" applyNumberFormat="1" applyFont="1" applyAlignment="1">
      <alignment/>
    </xf>
    <xf numFmtId="1" fontId="65" fillId="0" borderId="15" xfId="0" applyNumberFormat="1" applyFont="1" applyFill="1" applyBorder="1" applyAlignment="1">
      <alignment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0" fontId="57" fillId="0" borderId="13" xfId="0" applyFont="1" applyBorder="1" applyAlignment="1">
      <alignment horizontal="left" wrapText="1"/>
    </xf>
    <xf numFmtId="179" fontId="57" fillId="0" borderId="14" xfId="0" applyNumberFormat="1" applyFont="1" applyBorder="1" applyAlignment="1">
      <alignment horizontal="left" wrapText="1"/>
    </xf>
    <xf numFmtId="0" fontId="57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1" fontId="59" fillId="0" borderId="10" xfId="0" applyNumberFormat="1" applyFont="1" applyBorder="1" applyAlignment="1">
      <alignment horizontal="left" vertical="center" wrapText="1"/>
    </xf>
    <xf numFmtId="1" fontId="59" fillId="0" borderId="10" xfId="0" applyNumberFormat="1" applyFont="1" applyBorder="1" applyAlignment="1">
      <alignment vertical="center" wrapText="1"/>
    </xf>
    <xf numFmtId="1" fontId="60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1" fillId="0" borderId="0" xfId="0" applyFont="1" applyAlignment="1">
      <alignment wrapText="1"/>
    </xf>
    <xf numFmtId="1" fontId="61" fillId="0" borderId="1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 wrapText="1"/>
    </xf>
    <xf numFmtId="1" fontId="61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1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1" fontId="60" fillId="0" borderId="10" xfId="0" applyNumberFormat="1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1" fontId="60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7" fillId="0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textRotation="90" wrapText="1"/>
    </xf>
    <xf numFmtId="0" fontId="7" fillId="33" borderId="10" xfId="0" applyFont="1" applyFill="1" applyBorder="1" applyAlignment="1">
      <alignment vertical="top" textRotation="90" wrapText="1"/>
    </xf>
    <xf numFmtId="0" fontId="65" fillId="0" borderId="10" xfId="0" applyFont="1" applyBorder="1" applyAlignment="1">
      <alignment horizontal="center"/>
    </xf>
    <xf numFmtId="17" fontId="65" fillId="0" borderId="10" xfId="0" applyNumberFormat="1" applyFont="1" applyBorder="1" applyAlignment="1">
      <alignment horizontal="center"/>
    </xf>
    <xf numFmtId="0" fontId="61" fillId="0" borderId="17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30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PB%20FOR%20KVs%20April%20-%202022%20for%20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O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4.8515625" style="1" customWidth="1"/>
    <col min="2" max="2" width="8.8515625" style="2" customWidth="1"/>
    <col min="3" max="3" width="26.8515625" style="1" bestFit="1" customWidth="1"/>
    <col min="4" max="4" width="12.57421875" style="1" customWidth="1"/>
    <col min="5" max="5" width="4.140625" style="1" customWidth="1"/>
    <col min="6" max="6" width="5.421875" style="1" customWidth="1"/>
    <col min="7" max="7" width="3.57421875" style="1" customWidth="1"/>
    <col min="8" max="8" width="5.140625" style="1" customWidth="1"/>
    <col min="9" max="9" width="8.8515625" style="1" customWidth="1"/>
    <col min="10" max="10" width="3.57421875" style="1" customWidth="1"/>
    <col min="11" max="12" width="7.7109375" style="1" customWidth="1"/>
    <col min="13" max="13" width="6.57421875" style="1" customWidth="1"/>
    <col min="14" max="14" width="7.7109375" style="1" customWidth="1"/>
    <col min="15" max="15" width="8.7109375" style="1" bestFit="1" customWidth="1"/>
    <col min="16" max="16" width="14.8515625" style="1" customWidth="1"/>
    <col min="17" max="17" width="3.421875" style="1" hidden="1" customWidth="1"/>
    <col min="18" max="18" width="7.8515625" style="1" customWidth="1"/>
    <col min="19" max="19" width="5.7109375" style="1" customWidth="1"/>
    <col min="20" max="20" width="6.00390625" style="1" customWidth="1"/>
    <col min="21" max="21" width="11.00390625" style="1" bestFit="1" customWidth="1"/>
    <col min="22" max="22" width="9.140625" style="1" customWidth="1"/>
    <col min="23" max="24" width="9.140625" style="60" customWidth="1"/>
    <col min="25" max="16384" width="9.140625" style="1" customWidth="1"/>
  </cols>
  <sheetData>
    <row r="1" spans="1:24" ht="46.5" customHeight="1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13" customFormat="1" ht="152.25" customHeight="1">
      <c r="A2" s="3" t="s">
        <v>0</v>
      </c>
      <c r="B2" s="61" t="s">
        <v>1</v>
      </c>
      <c r="C2" s="62" t="s">
        <v>2</v>
      </c>
      <c r="D2" s="62" t="s">
        <v>3</v>
      </c>
      <c r="E2" s="12" t="s">
        <v>4</v>
      </c>
      <c r="F2" s="62" t="s">
        <v>5</v>
      </c>
      <c r="G2" s="62" t="s">
        <v>6</v>
      </c>
      <c r="H2" s="3" t="s">
        <v>7</v>
      </c>
      <c r="I2" s="12" t="s">
        <v>8</v>
      </c>
      <c r="J2" s="12" t="s">
        <v>9</v>
      </c>
      <c r="K2" s="12" t="s">
        <v>113</v>
      </c>
      <c r="L2" s="12" t="s">
        <v>10</v>
      </c>
      <c r="M2" s="12" t="s">
        <v>114</v>
      </c>
      <c r="N2" s="12" t="s">
        <v>11</v>
      </c>
      <c r="O2" s="12" t="s">
        <v>47</v>
      </c>
      <c r="P2" s="63" t="s">
        <v>12</v>
      </c>
      <c r="Q2" s="3" t="s">
        <v>13</v>
      </c>
      <c r="R2" s="3" t="s">
        <v>27</v>
      </c>
      <c r="S2" s="12" t="s">
        <v>14</v>
      </c>
      <c r="T2" s="12" t="s">
        <v>15</v>
      </c>
      <c r="U2" s="12" t="s">
        <v>48</v>
      </c>
      <c r="V2" s="12" t="s">
        <v>49</v>
      </c>
      <c r="W2" s="64" t="s">
        <v>16</v>
      </c>
      <c r="X2" s="64" t="s">
        <v>17</v>
      </c>
    </row>
    <row r="3" spans="1:24" ht="24" customHeight="1">
      <c r="A3" s="7">
        <v>1</v>
      </c>
      <c r="B3" s="8">
        <v>9288</v>
      </c>
      <c r="C3" s="40" t="s">
        <v>28</v>
      </c>
      <c r="D3" s="52" t="s">
        <v>29</v>
      </c>
      <c r="E3" s="7">
        <v>10</v>
      </c>
      <c r="F3" s="8">
        <v>1</v>
      </c>
      <c r="G3" s="8">
        <v>1</v>
      </c>
      <c r="H3" s="7">
        <v>30</v>
      </c>
      <c r="I3" s="53">
        <v>75400</v>
      </c>
      <c r="J3" s="7">
        <v>0</v>
      </c>
      <c r="K3" s="51">
        <f>ROUND((I3+J3)*42/100,0)</f>
        <v>31668</v>
      </c>
      <c r="L3" s="9">
        <v>3600</v>
      </c>
      <c r="M3" s="9">
        <f>INT((L3*42)/100)</f>
        <v>1512</v>
      </c>
      <c r="N3" s="9">
        <f>ROUND(I3*9/100,0)</f>
        <v>6786</v>
      </c>
      <c r="O3" s="10">
        <f>ROUND((I3+K3)*14/100,0)</f>
        <v>14990</v>
      </c>
      <c r="P3" s="42">
        <f aca="true" t="shared" si="0" ref="P3:P21">SUM(I3:O3)</f>
        <v>133956</v>
      </c>
      <c r="Q3" s="43"/>
      <c r="R3" s="44">
        <v>10000</v>
      </c>
      <c r="S3" s="45"/>
      <c r="T3" s="43"/>
      <c r="U3" s="46">
        <f>ROUND((I3+K3)*10/100,0)</f>
        <v>10707</v>
      </c>
      <c r="V3" s="46">
        <f aca="true" t="shared" si="1" ref="V3:V10">O3</f>
        <v>14990</v>
      </c>
      <c r="W3" s="69">
        <v>35757</v>
      </c>
      <c r="X3" s="69">
        <v>98199</v>
      </c>
    </row>
    <row r="4" spans="1:24" ht="24" customHeight="1">
      <c r="A4" s="7">
        <v>2</v>
      </c>
      <c r="B4" s="5">
        <v>17401</v>
      </c>
      <c r="C4" s="54" t="s">
        <v>33</v>
      </c>
      <c r="D4" s="50" t="s">
        <v>34</v>
      </c>
      <c r="E4" s="7">
        <v>8</v>
      </c>
      <c r="F4" s="8">
        <v>1</v>
      </c>
      <c r="G4" s="8">
        <v>1</v>
      </c>
      <c r="H4" s="7">
        <v>30</v>
      </c>
      <c r="I4" s="11">
        <v>68000</v>
      </c>
      <c r="J4" s="7">
        <v>0</v>
      </c>
      <c r="K4" s="51">
        <f aca="true" t="shared" si="2" ref="K4:K21">ROUND((I4+J4)*42/100,0)</f>
        <v>28560</v>
      </c>
      <c r="L4" s="9">
        <v>1800</v>
      </c>
      <c r="M4" s="9">
        <f aca="true" t="shared" si="3" ref="M4:M23">INT((L4*42)/100)</f>
        <v>756</v>
      </c>
      <c r="N4" s="9">
        <f>ROUND(I4*9/100,0)</f>
        <v>6120</v>
      </c>
      <c r="O4" s="10">
        <v>0</v>
      </c>
      <c r="P4" s="42">
        <f t="shared" si="0"/>
        <v>105236</v>
      </c>
      <c r="Q4" s="43"/>
      <c r="R4" s="44">
        <v>6000</v>
      </c>
      <c r="S4" s="45"/>
      <c r="T4" s="43"/>
      <c r="U4" s="46">
        <f>O4</f>
        <v>0</v>
      </c>
      <c r="V4" s="46">
        <f t="shared" si="1"/>
        <v>0</v>
      </c>
      <c r="W4" s="69">
        <v>12060</v>
      </c>
      <c r="X4" s="69">
        <v>93176</v>
      </c>
    </row>
    <row r="5" spans="1:24" s="47" customFormat="1" ht="24" customHeight="1">
      <c r="A5" s="7">
        <v>3</v>
      </c>
      <c r="B5" s="5">
        <v>76272</v>
      </c>
      <c r="C5" s="70" t="s">
        <v>38</v>
      </c>
      <c r="D5" s="50" t="s">
        <v>39</v>
      </c>
      <c r="E5" s="7">
        <v>8</v>
      </c>
      <c r="F5" s="8">
        <v>1</v>
      </c>
      <c r="G5" s="8">
        <v>1</v>
      </c>
      <c r="H5" s="7">
        <v>30</v>
      </c>
      <c r="I5" s="11">
        <v>52000</v>
      </c>
      <c r="J5" s="7">
        <v>0</v>
      </c>
      <c r="K5" s="51">
        <f t="shared" si="2"/>
        <v>21840</v>
      </c>
      <c r="L5" s="9">
        <v>0</v>
      </c>
      <c r="M5" s="9">
        <v>0</v>
      </c>
      <c r="N5" s="9">
        <v>0</v>
      </c>
      <c r="O5" s="10">
        <f>ROUND((I5+K5)*14/100,0)</f>
        <v>10338</v>
      </c>
      <c r="P5" s="42">
        <f t="shared" si="0"/>
        <v>84178</v>
      </c>
      <c r="Q5" s="43"/>
      <c r="R5" s="44">
        <v>4000</v>
      </c>
      <c r="S5" s="45"/>
      <c r="T5" s="43"/>
      <c r="U5" s="46">
        <f>ROUND((I5+K5)*10/100,0)</f>
        <v>7384</v>
      </c>
      <c r="V5" s="46">
        <f t="shared" si="1"/>
        <v>10338</v>
      </c>
      <c r="W5" s="71">
        <v>22172</v>
      </c>
      <c r="X5" s="71">
        <v>62006</v>
      </c>
    </row>
    <row r="6" spans="1:24" ht="24" customHeight="1">
      <c r="A6" s="7">
        <v>4</v>
      </c>
      <c r="B6" s="5">
        <v>76271</v>
      </c>
      <c r="C6" s="4" t="s">
        <v>46</v>
      </c>
      <c r="D6" s="6" t="s">
        <v>45</v>
      </c>
      <c r="E6" s="7">
        <v>8</v>
      </c>
      <c r="F6" s="8">
        <v>1</v>
      </c>
      <c r="G6" s="8">
        <v>1</v>
      </c>
      <c r="H6" s="7">
        <v>30</v>
      </c>
      <c r="I6" s="11">
        <v>52000</v>
      </c>
      <c r="J6" s="7">
        <v>0</v>
      </c>
      <c r="K6" s="51">
        <f t="shared" si="2"/>
        <v>21840</v>
      </c>
      <c r="L6" s="9">
        <v>1800</v>
      </c>
      <c r="M6" s="9">
        <f t="shared" si="3"/>
        <v>756</v>
      </c>
      <c r="N6" s="9">
        <v>0</v>
      </c>
      <c r="O6" s="10">
        <f>ROUND((I6+K6)*14/100,0)</f>
        <v>10338</v>
      </c>
      <c r="P6" s="42">
        <f t="shared" si="0"/>
        <v>86734</v>
      </c>
      <c r="Q6" s="43"/>
      <c r="R6" s="44">
        <v>0</v>
      </c>
      <c r="S6" s="45"/>
      <c r="T6" s="43"/>
      <c r="U6" s="46">
        <f>ROUND((I6+K6)*10/100,0)</f>
        <v>7384</v>
      </c>
      <c r="V6" s="46">
        <f t="shared" si="1"/>
        <v>10338</v>
      </c>
      <c r="W6" s="69">
        <v>18172</v>
      </c>
      <c r="X6" s="69">
        <v>68562</v>
      </c>
    </row>
    <row r="7" spans="1:24" ht="24" customHeight="1">
      <c r="A7" s="7">
        <v>5</v>
      </c>
      <c r="B7" s="39">
        <v>53660</v>
      </c>
      <c r="C7" s="40" t="s">
        <v>23</v>
      </c>
      <c r="D7" s="40" t="s">
        <v>32</v>
      </c>
      <c r="E7" s="7">
        <v>7</v>
      </c>
      <c r="F7" s="39">
        <v>1</v>
      </c>
      <c r="G7" s="39">
        <v>1</v>
      </c>
      <c r="H7" s="7">
        <v>30</v>
      </c>
      <c r="I7" s="49">
        <v>55200</v>
      </c>
      <c r="J7" s="7">
        <v>0</v>
      </c>
      <c r="K7" s="51">
        <f t="shared" si="2"/>
        <v>23184</v>
      </c>
      <c r="L7" s="9">
        <v>1800</v>
      </c>
      <c r="M7" s="9">
        <f t="shared" si="3"/>
        <v>756</v>
      </c>
      <c r="N7" s="9">
        <v>0</v>
      </c>
      <c r="O7" s="10">
        <f>ROUND((I7+K7)*14/100,0)</f>
        <v>10974</v>
      </c>
      <c r="P7" s="42">
        <f t="shared" si="0"/>
        <v>91914</v>
      </c>
      <c r="Q7" s="43"/>
      <c r="R7" s="44">
        <v>5000</v>
      </c>
      <c r="S7" s="45"/>
      <c r="T7" s="43"/>
      <c r="U7" s="46">
        <f>ROUND((I7+K7)*10/100,0)</f>
        <v>7838</v>
      </c>
      <c r="V7" s="46">
        <f t="shared" si="1"/>
        <v>10974</v>
      </c>
      <c r="W7" s="69">
        <v>24452</v>
      </c>
      <c r="X7" s="69">
        <v>67462</v>
      </c>
    </row>
    <row r="8" spans="1:24" ht="24" customHeight="1">
      <c r="A8" s="7">
        <v>6</v>
      </c>
      <c r="B8" s="39">
        <v>56010</v>
      </c>
      <c r="C8" s="40" t="s">
        <v>35</v>
      </c>
      <c r="D8" s="40" t="s">
        <v>36</v>
      </c>
      <c r="E8" s="7">
        <v>7</v>
      </c>
      <c r="F8" s="39">
        <v>1</v>
      </c>
      <c r="G8" s="39">
        <v>1</v>
      </c>
      <c r="H8" s="7">
        <v>30</v>
      </c>
      <c r="I8" s="49">
        <v>55200</v>
      </c>
      <c r="J8" s="7">
        <v>0</v>
      </c>
      <c r="K8" s="51">
        <f t="shared" si="2"/>
        <v>23184</v>
      </c>
      <c r="L8" s="9">
        <v>1800</v>
      </c>
      <c r="M8" s="9">
        <f t="shared" si="3"/>
        <v>756</v>
      </c>
      <c r="N8" s="9">
        <v>0</v>
      </c>
      <c r="O8" s="10">
        <f>ROUND((I8+K8)*14/100,0)</f>
        <v>10974</v>
      </c>
      <c r="P8" s="42">
        <f t="shared" si="0"/>
        <v>91914</v>
      </c>
      <c r="Q8" s="43"/>
      <c r="R8" s="44">
        <v>5000</v>
      </c>
      <c r="S8" s="45"/>
      <c r="T8" s="43"/>
      <c r="U8" s="46">
        <f>ROUND((I8+K8)*10/100,0)</f>
        <v>7838</v>
      </c>
      <c r="V8" s="46">
        <f t="shared" si="1"/>
        <v>10974</v>
      </c>
      <c r="W8" s="69">
        <v>24452</v>
      </c>
      <c r="X8" s="69">
        <v>67462</v>
      </c>
    </row>
    <row r="9" spans="1:24" ht="24" customHeight="1">
      <c r="A9" s="7">
        <v>7</v>
      </c>
      <c r="B9" s="39">
        <v>78853</v>
      </c>
      <c r="C9" s="40" t="s">
        <v>37</v>
      </c>
      <c r="D9" s="55" t="s">
        <v>43</v>
      </c>
      <c r="E9" s="7">
        <v>7</v>
      </c>
      <c r="F9" s="39">
        <v>1</v>
      </c>
      <c r="G9" s="39">
        <v>1</v>
      </c>
      <c r="H9" s="7">
        <v>30</v>
      </c>
      <c r="I9" s="49">
        <v>49000</v>
      </c>
      <c r="J9" s="7">
        <v>0</v>
      </c>
      <c r="K9" s="51">
        <f t="shared" si="2"/>
        <v>20580</v>
      </c>
      <c r="L9" s="9">
        <v>1800</v>
      </c>
      <c r="M9" s="9">
        <f t="shared" si="3"/>
        <v>756</v>
      </c>
      <c r="N9" s="9">
        <f aca="true" t="shared" si="4" ref="N9:N19">ROUND(I9*9/100,0)</f>
        <v>4410</v>
      </c>
      <c r="O9" s="10">
        <f>ROUND((I9+K9)*14/100,0)</f>
        <v>9741</v>
      </c>
      <c r="P9" s="42">
        <f t="shared" si="0"/>
        <v>86287</v>
      </c>
      <c r="Q9" s="43"/>
      <c r="R9" s="44">
        <v>5000</v>
      </c>
      <c r="S9" s="45"/>
      <c r="T9" s="43"/>
      <c r="U9" s="46">
        <f>ROUND((I9+K9)*10/100,0)</f>
        <v>6958</v>
      </c>
      <c r="V9" s="46">
        <f t="shared" si="1"/>
        <v>9741</v>
      </c>
      <c r="W9" s="69">
        <v>21759</v>
      </c>
      <c r="X9" s="69">
        <v>64528</v>
      </c>
    </row>
    <row r="10" spans="1:24" ht="24" customHeight="1">
      <c r="A10" s="7">
        <v>8</v>
      </c>
      <c r="B10" s="5">
        <v>30031</v>
      </c>
      <c r="C10" s="54" t="s">
        <v>18</v>
      </c>
      <c r="D10" s="50" t="s">
        <v>19</v>
      </c>
      <c r="E10" s="7">
        <v>8</v>
      </c>
      <c r="F10" s="8">
        <v>1</v>
      </c>
      <c r="G10" s="8">
        <v>1</v>
      </c>
      <c r="H10" s="7">
        <v>30</v>
      </c>
      <c r="I10" s="11">
        <v>76500</v>
      </c>
      <c r="J10" s="7">
        <v>0</v>
      </c>
      <c r="K10" s="51">
        <f t="shared" si="2"/>
        <v>32130</v>
      </c>
      <c r="L10" s="9">
        <v>1800</v>
      </c>
      <c r="M10" s="9">
        <f t="shared" si="3"/>
        <v>756</v>
      </c>
      <c r="N10" s="9">
        <f t="shared" si="4"/>
        <v>6885</v>
      </c>
      <c r="O10" s="10">
        <v>0</v>
      </c>
      <c r="P10" s="42">
        <f t="shared" si="0"/>
        <v>118071</v>
      </c>
      <c r="Q10" s="43"/>
      <c r="R10" s="44">
        <v>20000</v>
      </c>
      <c r="S10" s="45"/>
      <c r="T10" s="43"/>
      <c r="U10" s="46">
        <f>O10</f>
        <v>0</v>
      </c>
      <c r="V10" s="46">
        <f t="shared" si="1"/>
        <v>0</v>
      </c>
      <c r="W10" s="69">
        <v>32060</v>
      </c>
      <c r="X10" s="69">
        <v>86011</v>
      </c>
    </row>
    <row r="11" spans="1:24" ht="24" customHeight="1">
      <c r="A11" s="7">
        <v>9</v>
      </c>
      <c r="B11" s="5">
        <v>1963</v>
      </c>
      <c r="C11" s="54" t="s">
        <v>41</v>
      </c>
      <c r="D11" s="50" t="s">
        <v>40</v>
      </c>
      <c r="E11" s="7">
        <v>10</v>
      </c>
      <c r="F11" s="8">
        <v>1</v>
      </c>
      <c r="G11" s="8">
        <v>1</v>
      </c>
      <c r="H11" s="7">
        <v>30</v>
      </c>
      <c r="I11" s="49">
        <v>87400</v>
      </c>
      <c r="J11" s="7">
        <v>0</v>
      </c>
      <c r="K11" s="51">
        <f t="shared" si="2"/>
        <v>36708</v>
      </c>
      <c r="L11" s="9">
        <v>3600</v>
      </c>
      <c r="M11" s="9">
        <f t="shared" si="3"/>
        <v>1512</v>
      </c>
      <c r="N11" s="9">
        <f t="shared" si="4"/>
        <v>7866</v>
      </c>
      <c r="O11" s="10">
        <v>0</v>
      </c>
      <c r="P11" s="42">
        <f t="shared" si="0"/>
        <v>137086</v>
      </c>
      <c r="Q11" s="43"/>
      <c r="R11" s="44">
        <v>15000</v>
      </c>
      <c r="S11" s="45"/>
      <c r="T11" s="43"/>
      <c r="U11" s="46">
        <v>0</v>
      </c>
      <c r="V11" s="46">
        <v>0</v>
      </c>
      <c r="W11" s="69">
        <v>25060</v>
      </c>
      <c r="X11" s="69">
        <v>112026</v>
      </c>
    </row>
    <row r="12" spans="1:24" ht="24" customHeight="1">
      <c r="A12" s="7">
        <v>10</v>
      </c>
      <c r="B12" s="5">
        <v>50356</v>
      </c>
      <c r="C12" s="54" t="s">
        <v>50</v>
      </c>
      <c r="D12" s="50" t="s">
        <v>53</v>
      </c>
      <c r="E12" s="7">
        <v>8</v>
      </c>
      <c r="F12" s="8">
        <v>1</v>
      </c>
      <c r="G12" s="8">
        <v>1</v>
      </c>
      <c r="H12" s="7">
        <v>30</v>
      </c>
      <c r="I12" s="49">
        <v>70000</v>
      </c>
      <c r="J12" s="7">
        <v>0</v>
      </c>
      <c r="K12" s="51">
        <f t="shared" si="2"/>
        <v>29400</v>
      </c>
      <c r="L12" s="9">
        <v>1800</v>
      </c>
      <c r="M12" s="9">
        <f t="shared" si="3"/>
        <v>756</v>
      </c>
      <c r="N12" s="9">
        <f t="shared" si="4"/>
        <v>6300</v>
      </c>
      <c r="O12" s="10">
        <f>ROUND((I12+K12)*14/100,0)</f>
        <v>13916</v>
      </c>
      <c r="P12" s="42">
        <f t="shared" si="0"/>
        <v>122172</v>
      </c>
      <c r="Q12" s="43"/>
      <c r="R12" s="44">
        <v>10000</v>
      </c>
      <c r="S12" s="45"/>
      <c r="T12" s="43"/>
      <c r="U12" s="46">
        <f>ROUND((I12+K12)*10/100,0)</f>
        <v>9940</v>
      </c>
      <c r="V12" s="56">
        <f>O12</f>
        <v>13916</v>
      </c>
      <c r="W12" s="69">
        <v>33916</v>
      </c>
      <c r="X12" s="69">
        <v>88256</v>
      </c>
    </row>
    <row r="13" spans="1:24" s="47" customFormat="1" ht="24" customHeight="1">
      <c r="A13" s="7">
        <v>11</v>
      </c>
      <c r="B13" s="39">
        <v>62620</v>
      </c>
      <c r="C13" s="40" t="s">
        <v>31</v>
      </c>
      <c r="D13" s="40" t="s">
        <v>20</v>
      </c>
      <c r="E13" s="7">
        <v>7</v>
      </c>
      <c r="F13" s="39">
        <v>1</v>
      </c>
      <c r="G13" s="39">
        <v>1</v>
      </c>
      <c r="H13" s="7">
        <v>30</v>
      </c>
      <c r="I13" s="49">
        <v>53600</v>
      </c>
      <c r="J13" s="7">
        <v>0</v>
      </c>
      <c r="K13" s="51">
        <f t="shared" si="2"/>
        <v>22512</v>
      </c>
      <c r="L13" s="9">
        <v>3600</v>
      </c>
      <c r="M13" s="9">
        <f t="shared" si="3"/>
        <v>1512</v>
      </c>
      <c r="N13" s="9">
        <v>0</v>
      </c>
      <c r="O13" s="10">
        <f aca="true" t="shared" si="5" ref="O13:O19">ROUND((I13+K13)*14/100,0)</f>
        <v>10656</v>
      </c>
      <c r="P13" s="42">
        <f t="shared" si="0"/>
        <v>91880</v>
      </c>
      <c r="Q13" s="43"/>
      <c r="R13" s="44">
        <v>5000</v>
      </c>
      <c r="S13" s="45"/>
      <c r="T13" s="43"/>
      <c r="U13" s="46">
        <f>ROUND((I13+K13)*10/100,0)</f>
        <v>7611</v>
      </c>
      <c r="V13" s="46">
        <f>O13</f>
        <v>10656</v>
      </c>
      <c r="W13" s="71">
        <v>29907</v>
      </c>
      <c r="X13" s="71">
        <v>61973</v>
      </c>
    </row>
    <row r="14" spans="1:24" ht="24" customHeight="1">
      <c r="A14" s="7">
        <v>12</v>
      </c>
      <c r="B14" s="39">
        <v>30070</v>
      </c>
      <c r="C14" s="40" t="s">
        <v>51</v>
      </c>
      <c r="D14" s="40" t="s">
        <v>54</v>
      </c>
      <c r="E14" s="7">
        <v>7</v>
      </c>
      <c r="F14" s="39">
        <v>1</v>
      </c>
      <c r="G14" s="39">
        <v>1</v>
      </c>
      <c r="H14" s="7">
        <v>30</v>
      </c>
      <c r="I14" s="49">
        <v>74300</v>
      </c>
      <c r="J14" s="7">
        <v>0</v>
      </c>
      <c r="K14" s="51">
        <f t="shared" si="2"/>
        <v>31206</v>
      </c>
      <c r="L14" s="9">
        <v>1800</v>
      </c>
      <c r="M14" s="9">
        <f t="shared" si="3"/>
        <v>756</v>
      </c>
      <c r="N14" s="9">
        <f t="shared" si="4"/>
        <v>6687</v>
      </c>
      <c r="O14" s="10">
        <v>0</v>
      </c>
      <c r="P14" s="42">
        <f t="shared" si="0"/>
        <v>114749</v>
      </c>
      <c r="Q14" s="43"/>
      <c r="R14" s="44">
        <v>0</v>
      </c>
      <c r="S14" s="45"/>
      <c r="T14" s="43"/>
      <c r="U14" s="46">
        <v>0</v>
      </c>
      <c r="V14" s="46">
        <v>0</v>
      </c>
      <c r="W14" s="69">
        <v>0</v>
      </c>
      <c r="X14" s="69">
        <v>114749</v>
      </c>
    </row>
    <row r="15" spans="1:24" ht="24" customHeight="1">
      <c r="A15" s="7">
        <v>13</v>
      </c>
      <c r="B15" s="39">
        <v>9487</v>
      </c>
      <c r="C15" s="40" t="s">
        <v>22</v>
      </c>
      <c r="D15" s="40" t="s">
        <v>21</v>
      </c>
      <c r="E15" s="7">
        <v>7</v>
      </c>
      <c r="F15" s="39">
        <v>6</v>
      </c>
      <c r="G15" s="39">
        <v>5</v>
      </c>
      <c r="H15" s="7">
        <v>30</v>
      </c>
      <c r="I15" s="49">
        <v>52000</v>
      </c>
      <c r="J15" s="7">
        <v>0</v>
      </c>
      <c r="K15" s="51">
        <f t="shared" si="2"/>
        <v>21840</v>
      </c>
      <c r="L15" s="9">
        <v>1800</v>
      </c>
      <c r="M15" s="9">
        <f t="shared" si="3"/>
        <v>756</v>
      </c>
      <c r="N15" s="9">
        <v>0</v>
      </c>
      <c r="O15" s="10">
        <f t="shared" si="5"/>
        <v>10338</v>
      </c>
      <c r="P15" s="42">
        <f t="shared" si="0"/>
        <v>86734</v>
      </c>
      <c r="Q15" s="43"/>
      <c r="R15" s="44">
        <v>5000</v>
      </c>
      <c r="S15" s="45"/>
      <c r="T15" s="43"/>
      <c r="U15" s="46">
        <f>ROUND((I15+K15)*10/100,0)</f>
        <v>7384</v>
      </c>
      <c r="V15" s="46">
        <f aca="true" t="shared" si="6" ref="V15:V21">O15</f>
        <v>10338</v>
      </c>
      <c r="W15" s="69">
        <v>23362</v>
      </c>
      <c r="X15" s="69">
        <v>63372</v>
      </c>
    </row>
    <row r="16" spans="1:24" ht="24" customHeight="1">
      <c r="A16" s="7">
        <v>14</v>
      </c>
      <c r="B16" s="8">
        <v>60900</v>
      </c>
      <c r="C16" s="54" t="s">
        <v>30</v>
      </c>
      <c r="D16" s="50" t="s">
        <v>21</v>
      </c>
      <c r="E16" s="7">
        <v>6</v>
      </c>
      <c r="F16" s="8">
        <v>6</v>
      </c>
      <c r="G16" s="8">
        <v>5</v>
      </c>
      <c r="H16" s="7">
        <v>30</v>
      </c>
      <c r="I16" s="57">
        <v>44900</v>
      </c>
      <c r="J16" s="7">
        <v>0</v>
      </c>
      <c r="K16" s="51">
        <f t="shared" si="2"/>
        <v>18858</v>
      </c>
      <c r="L16" s="9">
        <v>1800</v>
      </c>
      <c r="M16" s="9">
        <f t="shared" si="3"/>
        <v>756</v>
      </c>
      <c r="N16" s="9">
        <v>0</v>
      </c>
      <c r="O16" s="10">
        <f t="shared" si="5"/>
        <v>8926</v>
      </c>
      <c r="P16" s="42">
        <f t="shared" si="0"/>
        <v>75240</v>
      </c>
      <c r="Q16" s="43"/>
      <c r="R16" s="44">
        <v>1500</v>
      </c>
      <c r="S16" s="45"/>
      <c r="T16" s="43"/>
      <c r="U16" s="46">
        <f>ROUND((I16+K16)*10/100,0)</f>
        <v>6376</v>
      </c>
      <c r="V16" s="46">
        <f t="shared" si="6"/>
        <v>8926</v>
      </c>
      <c r="W16" s="69">
        <v>17252</v>
      </c>
      <c r="X16" s="69">
        <v>57988</v>
      </c>
    </row>
    <row r="17" spans="1:24" ht="24" customHeight="1">
      <c r="A17" s="7">
        <v>15</v>
      </c>
      <c r="B17" s="8">
        <v>74744</v>
      </c>
      <c r="C17" s="54" t="s">
        <v>52</v>
      </c>
      <c r="D17" s="50" t="s">
        <v>21</v>
      </c>
      <c r="E17" s="7">
        <v>6</v>
      </c>
      <c r="F17" s="8">
        <v>6</v>
      </c>
      <c r="G17" s="8">
        <v>5</v>
      </c>
      <c r="H17" s="7">
        <v>30</v>
      </c>
      <c r="I17" s="57">
        <v>39900</v>
      </c>
      <c r="J17" s="7">
        <v>0</v>
      </c>
      <c r="K17" s="51">
        <f t="shared" si="2"/>
        <v>16758</v>
      </c>
      <c r="L17" s="9">
        <v>1800</v>
      </c>
      <c r="M17" s="9">
        <f t="shared" si="3"/>
        <v>756</v>
      </c>
      <c r="N17" s="9">
        <f t="shared" si="4"/>
        <v>3591</v>
      </c>
      <c r="O17" s="10">
        <f>ROUND((I17+K17)*14/100,0)</f>
        <v>7932</v>
      </c>
      <c r="P17" s="42">
        <f t="shared" si="0"/>
        <v>70737</v>
      </c>
      <c r="Q17" s="43"/>
      <c r="R17" s="44">
        <v>1000</v>
      </c>
      <c r="S17" s="45"/>
      <c r="T17" s="43"/>
      <c r="U17" s="46">
        <f>ROUND((I17+K17)*10/100,0)</f>
        <v>5666</v>
      </c>
      <c r="V17" s="46">
        <f t="shared" si="6"/>
        <v>7932</v>
      </c>
      <c r="W17" s="69">
        <v>14658</v>
      </c>
      <c r="X17" s="69">
        <v>56079</v>
      </c>
    </row>
    <row r="18" spans="1:24" ht="24" customHeight="1">
      <c r="A18" s="7">
        <v>16</v>
      </c>
      <c r="B18" s="39">
        <v>78854</v>
      </c>
      <c r="C18" s="40" t="s">
        <v>42</v>
      </c>
      <c r="D18" s="40" t="s">
        <v>21</v>
      </c>
      <c r="E18" s="7">
        <v>6</v>
      </c>
      <c r="F18" s="39">
        <v>6</v>
      </c>
      <c r="G18" s="39">
        <v>5</v>
      </c>
      <c r="H18" s="7">
        <v>30</v>
      </c>
      <c r="I18" s="49">
        <v>38700</v>
      </c>
      <c r="J18" s="7">
        <v>0</v>
      </c>
      <c r="K18" s="51">
        <f t="shared" si="2"/>
        <v>16254</v>
      </c>
      <c r="L18" s="9">
        <v>1800</v>
      </c>
      <c r="M18" s="9">
        <f t="shared" si="3"/>
        <v>756</v>
      </c>
      <c r="N18" s="9">
        <f t="shared" si="4"/>
        <v>3483</v>
      </c>
      <c r="O18" s="10">
        <f t="shared" si="5"/>
        <v>7694</v>
      </c>
      <c r="P18" s="42">
        <f t="shared" si="0"/>
        <v>68687</v>
      </c>
      <c r="Q18" s="43"/>
      <c r="R18" s="44">
        <v>500</v>
      </c>
      <c r="S18" s="45"/>
      <c r="T18" s="43"/>
      <c r="U18" s="46">
        <f>ROUND((I18+K18)*10/100,0)</f>
        <v>5495</v>
      </c>
      <c r="V18" s="46">
        <f t="shared" si="6"/>
        <v>7694</v>
      </c>
      <c r="W18" s="69">
        <v>13749</v>
      </c>
      <c r="X18" s="69">
        <v>54938</v>
      </c>
    </row>
    <row r="19" spans="1:24" ht="24" customHeight="1">
      <c r="A19" s="7">
        <v>17</v>
      </c>
      <c r="B19" s="39">
        <v>78857</v>
      </c>
      <c r="C19" s="40" t="s">
        <v>44</v>
      </c>
      <c r="D19" s="40" t="s">
        <v>21</v>
      </c>
      <c r="E19" s="7">
        <v>6</v>
      </c>
      <c r="F19" s="39">
        <v>6</v>
      </c>
      <c r="G19" s="39">
        <v>5</v>
      </c>
      <c r="H19" s="7">
        <v>30</v>
      </c>
      <c r="I19" s="49">
        <v>38700</v>
      </c>
      <c r="J19" s="7">
        <v>0</v>
      </c>
      <c r="K19" s="51">
        <f t="shared" si="2"/>
        <v>16254</v>
      </c>
      <c r="L19" s="9">
        <v>1800</v>
      </c>
      <c r="M19" s="9">
        <f t="shared" si="3"/>
        <v>756</v>
      </c>
      <c r="N19" s="9">
        <f t="shared" si="4"/>
        <v>3483</v>
      </c>
      <c r="O19" s="10">
        <f t="shared" si="5"/>
        <v>7694</v>
      </c>
      <c r="P19" s="42">
        <f t="shared" si="0"/>
        <v>68687</v>
      </c>
      <c r="Q19" s="43"/>
      <c r="R19" s="44">
        <v>500</v>
      </c>
      <c r="S19" s="45"/>
      <c r="T19" s="43"/>
      <c r="U19" s="46">
        <f>ROUND((I19+K19)*10/100,0)</f>
        <v>5495</v>
      </c>
      <c r="V19" s="46">
        <f t="shared" si="6"/>
        <v>7694</v>
      </c>
      <c r="W19" s="69">
        <v>13749</v>
      </c>
      <c r="X19" s="69">
        <v>54938</v>
      </c>
    </row>
    <row r="20" spans="1:24" ht="24" customHeight="1">
      <c r="A20" s="7">
        <v>18</v>
      </c>
      <c r="B20" s="39">
        <v>30761</v>
      </c>
      <c r="C20" s="40" t="s">
        <v>25</v>
      </c>
      <c r="D20" s="40" t="s">
        <v>24</v>
      </c>
      <c r="E20" s="7">
        <v>4</v>
      </c>
      <c r="F20" s="39">
        <v>6</v>
      </c>
      <c r="G20" s="39">
        <v>2</v>
      </c>
      <c r="H20" s="7">
        <v>30</v>
      </c>
      <c r="I20" s="41">
        <v>41000</v>
      </c>
      <c r="J20" s="7">
        <v>0</v>
      </c>
      <c r="K20" s="51">
        <f t="shared" si="2"/>
        <v>17220</v>
      </c>
      <c r="L20" s="9">
        <v>1800</v>
      </c>
      <c r="M20" s="9">
        <f t="shared" si="3"/>
        <v>756</v>
      </c>
      <c r="N20" s="9">
        <v>0</v>
      </c>
      <c r="O20" s="10">
        <v>0</v>
      </c>
      <c r="P20" s="42">
        <f t="shared" si="0"/>
        <v>60776</v>
      </c>
      <c r="Q20" s="43"/>
      <c r="R20" s="44">
        <v>0</v>
      </c>
      <c r="S20" s="45"/>
      <c r="T20" s="43"/>
      <c r="U20" s="46">
        <f>O20</f>
        <v>0</v>
      </c>
      <c r="V20" s="46">
        <f t="shared" si="6"/>
        <v>0</v>
      </c>
      <c r="W20" s="69">
        <v>13420</v>
      </c>
      <c r="X20" s="69">
        <v>47356</v>
      </c>
    </row>
    <row r="21" spans="1:24" s="47" customFormat="1" ht="24" customHeight="1">
      <c r="A21" s="7">
        <v>19</v>
      </c>
      <c r="B21" s="39">
        <v>29904</v>
      </c>
      <c r="C21" s="40" t="s">
        <v>26</v>
      </c>
      <c r="D21" s="40" t="s">
        <v>24</v>
      </c>
      <c r="E21" s="7">
        <v>3</v>
      </c>
      <c r="F21" s="39">
        <v>6</v>
      </c>
      <c r="G21" s="39">
        <v>2</v>
      </c>
      <c r="H21" s="7">
        <v>30</v>
      </c>
      <c r="I21" s="41">
        <v>38300</v>
      </c>
      <c r="J21" s="7">
        <v>0</v>
      </c>
      <c r="K21" s="51">
        <f t="shared" si="2"/>
        <v>16086</v>
      </c>
      <c r="L21" s="9">
        <v>1800</v>
      </c>
      <c r="M21" s="9">
        <f t="shared" si="3"/>
        <v>756</v>
      </c>
      <c r="N21" s="9">
        <f>ROUND(I21*9/100,0)</f>
        <v>3447</v>
      </c>
      <c r="O21" s="10">
        <v>0</v>
      </c>
      <c r="P21" s="42">
        <f t="shared" si="0"/>
        <v>60389</v>
      </c>
      <c r="Q21" s="43"/>
      <c r="R21" s="44">
        <v>0</v>
      </c>
      <c r="S21" s="45"/>
      <c r="T21" s="43"/>
      <c r="U21" s="46">
        <f>O21</f>
        <v>0</v>
      </c>
      <c r="V21" s="46">
        <f t="shared" si="6"/>
        <v>0</v>
      </c>
      <c r="W21" s="71">
        <v>11030</v>
      </c>
      <c r="X21" s="71">
        <v>49359</v>
      </c>
    </row>
    <row r="22" spans="1:22" ht="18.75" customHeight="1" hidden="1">
      <c r="A22" s="47"/>
      <c r="B22" s="5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67">
        <f t="shared" si="3"/>
        <v>0</v>
      </c>
      <c r="N22" s="47"/>
      <c r="O22" s="47"/>
      <c r="P22" s="47"/>
      <c r="Q22" s="47"/>
      <c r="R22" s="47"/>
      <c r="S22" s="47"/>
      <c r="T22" s="47"/>
      <c r="U22" s="47"/>
      <c r="V22" s="47"/>
    </row>
    <row r="23" spans="1:23" ht="18.75" customHeight="1" hidden="1">
      <c r="A23" s="7"/>
      <c r="B23" s="39"/>
      <c r="C23" s="40"/>
      <c r="D23" s="40"/>
      <c r="E23" s="7"/>
      <c r="F23" s="39"/>
      <c r="G23" s="39"/>
      <c r="H23" s="7"/>
      <c r="I23" s="58"/>
      <c r="J23" s="7"/>
      <c r="K23" s="51">
        <f>ROUND((I23+J23)*38/100,0)</f>
        <v>0</v>
      </c>
      <c r="L23" s="9"/>
      <c r="M23" s="9">
        <f t="shared" si="3"/>
        <v>0</v>
      </c>
      <c r="N23" s="9"/>
      <c r="O23" s="10"/>
      <c r="P23" s="42"/>
      <c r="Q23" s="43"/>
      <c r="R23" s="44"/>
      <c r="S23" s="45"/>
      <c r="T23" s="43"/>
      <c r="U23" s="46"/>
      <c r="V23" s="46"/>
      <c r="W23" s="60">
        <v>0</v>
      </c>
    </row>
  </sheetData>
  <sheetProtection/>
  <mergeCells count="1">
    <mergeCell ref="A1:X1"/>
  </mergeCells>
  <printOptions/>
  <pageMargins left="0.8" right="0.66" top="0.37" bottom="0" header="0.48" footer="0.22"/>
  <pageSetup fitToHeight="1" fitToWidth="1" horizontalDpi="600" verticalDpi="600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.57421875" style="17" customWidth="1"/>
    <col min="2" max="2" width="15.7109375" style="17" customWidth="1"/>
    <col min="3" max="3" width="19.8515625" style="24" customWidth="1"/>
    <col min="4" max="4" width="23.28125" style="17" customWidth="1"/>
    <col min="5" max="5" width="12.00390625" style="17" customWidth="1"/>
    <col min="6" max="6" width="11.57421875" style="17" customWidth="1"/>
    <col min="7" max="9" width="9.140625" style="17" customWidth="1"/>
    <col min="10" max="10" width="14.421875" style="17" customWidth="1"/>
    <col min="11" max="16384" width="9.140625" style="17" customWidth="1"/>
  </cols>
  <sheetData>
    <row r="1" spans="1:10" ht="29.25" thickBot="1">
      <c r="A1" s="14" t="s">
        <v>56</v>
      </c>
      <c r="B1" s="15" t="s">
        <v>57</v>
      </c>
      <c r="C1" s="16" t="s">
        <v>58</v>
      </c>
      <c r="D1" s="15" t="s">
        <v>55</v>
      </c>
      <c r="E1" s="15" t="s">
        <v>59</v>
      </c>
      <c r="F1" s="15" t="s">
        <v>60</v>
      </c>
      <c r="G1" s="15" t="s">
        <v>61</v>
      </c>
      <c r="H1" s="15" t="s">
        <v>62</v>
      </c>
      <c r="I1" s="15" t="s">
        <v>63</v>
      </c>
      <c r="J1" s="15" t="s">
        <v>64</v>
      </c>
    </row>
    <row r="2" spans="1:10" ht="15" thickBot="1">
      <c r="A2" s="18">
        <v>1</v>
      </c>
      <c r="B2" s="19" t="s">
        <v>65</v>
      </c>
      <c r="C2" s="20">
        <v>110001795810</v>
      </c>
      <c r="D2" s="19" t="s">
        <v>66</v>
      </c>
      <c r="E2" s="19">
        <f>SALARY!V3</f>
        <v>14990</v>
      </c>
      <c r="F2" s="19">
        <f>SALARY!U3</f>
        <v>10707</v>
      </c>
      <c r="G2" s="19" t="s">
        <v>111</v>
      </c>
      <c r="H2" s="19">
        <v>2023</v>
      </c>
      <c r="I2" s="19"/>
      <c r="J2" s="19" t="s">
        <v>67</v>
      </c>
    </row>
    <row r="3" spans="1:10" ht="15" thickBot="1">
      <c r="A3" s="18">
        <v>2</v>
      </c>
      <c r="B3" s="19" t="s">
        <v>65</v>
      </c>
      <c r="C3" s="20">
        <v>110133797438</v>
      </c>
      <c r="D3" s="19" t="s">
        <v>68</v>
      </c>
      <c r="E3" s="19">
        <f>SALARY!V5</f>
        <v>10338</v>
      </c>
      <c r="F3" s="19">
        <f>SALARY!U5</f>
        <v>7384</v>
      </c>
      <c r="G3" s="19" t="s">
        <v>111</v>
      </c>
      <c r="H3" s="19">
        <v>2023</v>
      </c>
      <c r="I3" s="19"/>
      <c r="J3" s="19" t="s">
        <v>67</v>
      </c>
    </row>
    <row r="4" spans="1:10" ht="15" thickBot="1">
      <c r="A4" s="18">
        <v>3</v>
      </c>
      <c r="B4" s="19" t="s">
        <v>65</v>
      </c>
      <c r="C4" s="20">
        <v>110113797439</v>
      </c>
      <c r="D4" s="19" t="s">
        <v>69</v>
      </c>
      <c r="E4" s="19">
        <f>SALARY!V6</f>
        <v>10338</v>
      </c>
      <c r="F4" s="19">
        <f>SALARY!U6</f>
        <v>7384</v>
      </c>
      <c r="G4" s="19" t="s">
        <v>111</v>
      </c>
      <c r="H4" s="19">
        <v>2023</v>
      </c>
      <c r="I4" s="19"/>
      <c r="J4" s="19" t="s">
        <v>67</v>
      </c>
    </row>
    <row r="5" spans="1:10" ht="15" thickBot="1">
      <c r="A5" s="18">
        <v>4</v>
      </c>
      <c r="B5" s="19" t="s">
        <v>65</v>
      </c>
      <c r="C5" s="20">
        <v>110041945928</v>
      </c>
      <c r="D5" s="19" t="s">
        <v>70</v>
      </c>
      <c r="E5" s="19">
        <f>SALARY!V7</f>
        <v>10974</v>
      </c>
      <c r="F5" s="19">
        <f>SALARY!U7</f>
        <v>7838</v>
      </c>
      <c r="G5" s="19" t="s">
        <v>111</v>
      </c>
      <c r="H5" s="19">
        <v>2023</v>
      </c>
      <c r="I5" s="19"/>
      <c r="J5" s="19" t="s">
        <v>67</v>
      </c>
    </row>
    <row r="6" spans="1:10" ht="15" thickBot="1">
      <c r="A6" s="18">
        <v>5</v>
      </c>
      <c r="B6" s="19" t="s">
        <v>65</v>
      </c>
      <c r="C6" s="21">
        <v>110021287710</v>
      </c>
      <c r="D6" s="19" t="s">
        <v>71</v>
      </c>
      <c r="E6" s="19">
        <f>SALARY!V8</f>
        <v>10974</v>
      </c>
      <c r="F6" s="19">
        <f>SALARY!U8</f>
        <v>7838</v>
      </c>
      <c r="G6" s="19" t="s">
        <v>111</v>
      </c>
      <c r="H6" s="19">
        <v>2023</v>
      </c>
      <c r="I6" s="19"/>
      <c r="J6" s="19" t="s">
        <v>67</v>
      </c>
    </row>
    <row r="7" spans="1:10" ht="15" thickBot="1">
      <c r="A7" s="18">
        <v>6</v>
      </c>
      <c r="B7" s="19" t="s">
        <v>65</v>
      </c>
      <c r="C7" s="20">
        <v>110131889659</v>
      </c>
      <c r="D7" s="19" t="s">
        <v>72</v>
      </c>
      <c r="E7" s="22">
        <f>SALARY!V13</f>
        <v>10656</v>
      </c>
      <c r="F7" s="22">
        <f>SALARY!U13</f>
        <v>7611</v>
      </c>
      <c r="G7" s="19" t="s">
        <v>111</v>
      </c>
      <c r="H7" s="19">
        <v>2023</v>
      </c>
      <c r="I7" s="19"/>
      <c r="J7" s="19" t="s">
        <v>67</v>
      </c>
    </row>
    <row r="8" spans="1:10" ht="29.25" thickBot="1">
      <c r="A8" s="18">
        <v>7</v>
      </c>
      <c r="B8" s="19" t="s">
        <v>65</v>
      </c>
      <c r="C8" s="20">
        <v>110021402550</v>
      </c>
      <c r="D8" s="19" t="s">
        <v>73</v>
      </c>
      <c r="E8" s="19">
        <f>SALARY!V15</f>
        <v>10338</v>
      </c>
      <c r="F8" s="19">
        <f>SALARY!U15</f>
        <v>7384</v>
      </c>
      <c r="G8" s="19" t="s">
        <v>111</v>
      </c>
      <c r="H8" s="19">
        <v>2023</v>
      </c>
      <c r="I8" s="19"/>
      <c r="J8" s="19" t="s">
        <v>67</v>
      </c>
    </row>
    <row r="9" spans="1:10" ht="15" thickBot="1">
      <c r="A9" s="18">
        <v>8</v>
      </c>
      <c r="B9" s="19" t="s">
        <v>65</v>
      </c>
      <c r="C9" s="20">
        <v>110071162484</v>
      </c>
      <c r="D9" s="19" t="s">
        <v>74</v>
      </c>
      <c r="E9" s="19">
        <f>SALARY!V16</f>
        <v>8926</v>
      </c>
      <c r="F9" s="19">
        <f>SALARY!U16</f>
        <v>6376</v>
      </c>
      <c r="G9" s="19" t="s">
        <v>111</v>
      </c>
      <c r="H9" s="19">
        <v>2023</v>
      </c>
      <c r="I9" s="19"/>
      <c r="J9" s="19" t="s">
        <v>67</v>
      </c>
    </row>
    <row r="10" spans="1:10" ht="15" thickBot="1">
      <c r="A10" s="18">
        <v>9</v>
      </c>
      <c r="B10" s="19" t="s">
        <v>65</v>
      </c>
      <c r="C10" s="20">
        <v>110124349560</v>
      </c>
      <c r="D10" s="19" t="s">
        <v>75</v>
      </c>
      <c r="E10" s="19">
        <f>SALARY!V9</f>
        <v>9741</v>
      </c>
      <c r="F10" s="19">
        <f>SALARY!U9</f>
        <v>6958</v>
      </c>
      <c r="G10" s="19" t="s">
        <v>111</v>
      </c>
      <c r="H10" s="19">
        <v>2023</v>
      </c>
      <c r="I10" s="19"/>
      <c r="J10" s="19" t="s">
        <v>67</v>
      </c>
    </row>
    <row r="11" spans="1:10" ht="15" thickBot="1">
      <c r="A11" s="18">
        <v>10</v>
      </c>
      <c r="B11" s="19" t="s">
        <v>65</v>
      </c>
      <c r="C11" s="20">
        <v>110174349563</v>
      </c>
      <c r="D11" s="19" t="s">
        <v>76</v>
      </c>
      <c r="E11" s="19">
        <f>SALARY!V18</f>
        <v>7694</v>
      </c>
      <c r="F11" s="19">
        <f>SALARY!U18</f>
        <v>5495</v>
      </c>
      <c r="G11" s="19" t="s">
        <v>111</v>
      </c>
      <c r="H11" s="19">
        <v>2023</v>
      </c>
      <c r="I11" s="19"/>
      <c r="J11" s="19" t="s">
        <v>67</v>
      </c>
    </row>
    <row r="12" spans="1:10" ht="15" thickBot="1">
      <c r="A12" s="18">
        <v>11</v>
      </c>
      <c r="B12" s="19" t="s">
        <v>65</v>
      </c>
      <c r="C12" s="20">
        <v>110194349562</v>
      </c>
      <c r="D12" s="19" t="s">
        <v>77</v>
      </c>
      <c r="E12" s="19">
        <f>SALARY!V19</f>
        <v>7694</v>
      </c>
      <c r="F12" s="19">
        <f>SALARY!U19</f>
        <v>5495</v>
      </c>
      <c r="G12" s="19" t="s">
        <v>111</v>
      </c>
      <c r="H12" s="19">
        <v>2023</v>
      </c>
      <c r="I12" s="19"/>
      <c r="J12" s="19" t="s">
        <v>67</v>
      </c>
    </row>
    <row r="13" spans="1:10" ht="15" thickBot="1">
      <c r="A13" s="18">
        <v>12</v>
      </c>
      <c r="B13" s="19" t="s">
        <v>65</v>
      </c>
      <c r="C13" s="20">
        <v>110061578690</v>
      </c>
      <c r="D13" s="19" t="s">
        <v>78</v>
      </c>
      <c r="E13" s="19">
        <f>SALARY!V12</f>
        <v>13916</v>
      </c>
      <c r="F13" s="19">
        <f>SALARY!U12</f>
        <v>9940</v>
      </c>
      <c r="G13" s="19" t="s">
        <v>111</v>
      </c>
      <c r="H13" s="19">
        <v>2023</v>
      </c>
      <c r="I13" s="19"/>
      <c r="J13" s="19" t="s">
        <v>67</v>
      </c>
    </row>
    <row r="14" spans="1:10" ht="15" thickBot="1">
      <c r="A14" s="18">
        <v>13</v>
      </c>
      <c r="B14" s="19" t="s">
        <v>65</v>
      </c>
      <c r="C14" s="20">
        <v>110022901665</v>
      </c>
      <c r="D14" s="19" t="s">
        <v>79</v>
      </c>
      <c r="E14" s="19">
        <f>SALARY!V17</f>
        <v>7932</v>
      </c>
      <c r="F14" s="19">
        <f>SALARY!U17</f>
        <v>5666</v>
      </c>
      <c r="G14" s="19" t="s">
        <v>111</v>
      </c>
      <c r="H14" s="19">
        <v>2023</v>
      </c>
      <c r="I14" s="19"/>
      <c r="J14" s="19" t="s">
        <v>67</v>
      </c>
    </row>
    <row r="15" spans="1:10" s="38" customFormat="1" ht="15" thickBot="1">
      <c r="A15" s="35"/>
      <c r="B15" s="23"/>
      <c r="C15" s="36" t="s">
        <v>80</v>
      </c>
      <c r="D15" s="23"/>
      <c r="E15" s="37" t="e">
        <f>SALARY!#REF!</f>
        <v>#REF!</v>
      </c>
      <c r="F15" s="37" t="e">
        <f>SALARY!#REF!</f>
        <v>#REF!</v>
      </c>
      <c r="G15" s="23"/>
      <c r="H15" s="23"/>
      <c r="I15" s="23"/>
      <c r="J15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I14" sqref="I14"/>
    </sheetView>
  </sheetViews>
  <sheetFormatPr defaultColWidth="9.140625" defaultRowHeight="15"/>
  <cols>
    <col min="1" max="1" width="21.421875" style="0" customWidth="1"/>
    <col min="2" max="2" width="13.421875" style="0" bestFit="1" customWidth="1"/>
    <col min="3" max="3" width="11.57421875" style="0" bestFit="1" customWidth="1"/>
    <col min="4" max="4" width="13.421875" style="0" bestFit="1" customWidth="1"/>
    <col min="5" max="5" width="26.7109375" style="0" customWidth="1"/>
    <col min="6" max="6" width="11.57421875" style="0" bestFit="1" customWidth="1"/>
    <col min="7" max="7" width="9.8515625" style="0" bestFit="1" customWidth="1"/>
    <col min="8" max="8" width="11.57421875" style="0" bestFit="1" customWidth="1"/>
    <col min="9" max="9" width="34.140625" style="0" customWidth="1"/>
  </cols>
  <sheetData>
    <row r="1" spans="1:8" ht="21">
      <c r="A1" s="65" t="s">
        <v>81</v>
      </c>
      <c r="B1" s="65"/>
      <c r="C1" s="65"/>
      <c r="D1" s="65"/>
      <c r="E1" s="65"/>
      <c r="F1" s="65"/>
      <c r="G1" s="65"/>
      <c r="H1" s="65"/>
    </row>
    <row r="2" spans="1:8" ht="21">
      <c r="A2" s="66">
        <v>44986</v>
      </c>
      <c r="B2" s="65"/>
      <c r="C2" s="65"/>
      <c r="D2" s="65"/>
      <c r="E2" s="65"/>
      <c r="F2" s="65"/>
      <c r="G2" s="65"/>
      <c r="H2" s="65"/>
    </row>
    <row r="3" spans="1:8" ht="21">
      <c r="A3" s="65" t="s">
        <v>82</v>
      </c>
      <c r="B3" s="65"/>
      <c r="C3" s="65"/>
      <c r="D3" s="65"/>
      <c r="E3" s="65" t="s">
        <v>83</v>
      </c>
      <c r="F3" s="65"/>
      <c r="G3" s="65"/>
      <c r="H3" s="65"/>
    </row>
    <row r="4" spans="1:8" ht="21">
      <c r="A4" s="25"/>
      <c r="B4" s="25" t="s">
        <v>84</v>
      </c>
      <c r="C4" s="25" t="s">
        <v>85</v>
      </c>
      <c r="D4" s="25" t="s">
        <v>86</v>
      </c>
      <c r="E4" s="25"/>
      <c r="F4" s="25" t="s">
        <v>84</v>
      </c>
      <c r="G4" s="25" t="s">
        <v>87</v>
      </c>
      <c r="H4" s="25" t="s">
        <v>86</v>
      </c>
    </row>
    <row r="5" spans="1:8" ht="33" customHeight="1">
      <c r="A5" s="26" t="s">
        <v>88</v>
      </c>
      <c r="B5" s="27" t="e">
        <f>SALARY!#REF!</f>
        <v>#REF!</v>
      </c>
      <c r="C5" s="27" t="e">
        <f>SALARY!#REF!</f>
        <v>#REF!</v>
      </c>
      <c r="D5" s="28" t="e">
        <f aca="true" t="shared" si="0" ref="D5:D10">SUM(B5:C5)</f>
        <v>#REF!</v>
      </c>
      <c r="E5" s="26" t="s">
        <v>89</v>
      </c>
      <c r="F5" s="27" t="e">
        <f>SALARY!#REF!</f>
        <v>#REF!</v>
      </c>
      <c r="G5" s="27"/>
      <c r="H5" s="28" t="e">
        <f>SUM(F5:G5)</f>
        <v>#REF!</v>
      </c>
    </row>
    <row r="6" spans="1:8" ht="33" customHeight="1">
      <c r="A6" s="26" t="s">
        <v>90</v>
      </c>
      <c r="B6" s="27" t="e">
        <f>SALARY!#REF!</f>
        <v>#REF!</v>
      </c>
      <c r="C6" s="27" t="e">
        <f>SALARY!#REF!</f>
        <v>#REF!</v>
      </c>
      <c r="D6" s="28" t="e">
        <f t="shared" si="0"/>
        <v>#REF!</v>
      </c>
      <c r="E6" s="26" t="s">
        <v>91</v>
      </c>
      <c r="F6" s="27" t="e">
        <f>SALARY!#REF!</f>
        <v>#REF!</v>
      </c>
      <c r="G6" s="27"/>
      <c r="H6" s="28" t="e">
        <f aca="true" t="shared" si="1" ref="H6:H14">SUM(F6:G6)</f>
        <v>#REF!</v>
      </c>
    </row>
    <row r="7" spans="1:8" ht="33" customHeight="1">
      <c r="A7" s="26" t="s">
        <v>92</v>
      </c>
      <c r="B7" s="27" t="e">
        <f>SALARY!#REF!</f>
        <v>#REF!</v>
      </c>
      <c r="C7" s="27" t="e">
        <f>SALARY!#REF!</f>
        <v>#REF!</v>
      </c>
      <c r="D7" s="28" t="e">
        <f t="shared" si="0"/>
        <v>#REF!</v>
      </c>
      <c r="E7" s="26" t="s">
        <v>93</v>
      </c>
      <c r="F7" s="27" t="e">
        <f>SALARY!#REF!</f>
        <v>#REF!</v>
      </c>
      <c r="G7" s="27"/>
      <c r="H7" s="28" t="e">
        <f t="shared" si="1"/>
        <v>#REF!</v>
      </c>
    </row>
    <row r="8" spans="1:8" ht="33" customHeight="1">
      <c r="A8" s="26" t="s">
        <v>94</v>
      </c>
      <c r="B8" s="27" t="e">
        <f>SALARY!#REF!</f>
        <v>#REF!</v>
      </c>
      <c r="C8" s="27" t="e">
        <f>SALARY!#REF!</f>
        <v>#REF!</v>
      </c>
      <c r="D8" s="28" t="e">
        <f t="shared" si="0"/>
        <v>#REF!</v>
      </c>
      <c r="E8" s="26" t="s">
        <v>95</v>
      </c>
      <c r="F8" s="27" t="e">
        <f>SALARY!#REF!</f>
        <v>#REF!</v>
      </c>
      <c r="G8" s="27" t="e">
        <f>SALARY!#REF!</f>
        <v>#REF!</v>
      </c>
      <c r="H8" s="28" t="e">
        <f t="shared" si="1"/>
        <v>#REF!</v>
      </c>
    </row>
    <row r="9" spans="1:8" ht="33" customHeight="1">
      <c r="A9" s="26" t="s">
        <v>96</v>
      </c>
      <c r="B9" s="27" t="e">
        <f>SALARY!#REF!</f>
        <v>#REF!</v>
      </c>
      <c r="C9" s="27" t="e">
        <f>SALARY!#REF!</f>
        <v>#REF!</v>
      </c>
      <c r="D9" s="28" t="e">
        <f t="shared" si="0"/>
        <v>#REF!</v>
      </c>
      <c r="E9" s="26" t="s">
        <v>97</v>
      </c>
      <c r="F9" s="27" t="e">
        <f>SALARY!#REF!</f>
        <v>#REF!</v>
      </c>
      <c r="G9" s="27" t="e">
        <f>SALARY!#REF!</f>
        <v>#REF!</v>
      </c>
      <c r="H9" s="28" t="e">
        <f t="shared" si="1"/>
        <v>#REF!</v>
      </c>
    </row>
    <row r="10" spans="1:8" ht="33" customHeight="1">
      <c r="A10" s="26" t="s">
        <v>98</v>
      </c>
      <c r="B10" s="27" t="e">
        <f>SALARY!#REF!</f>
        <v>#REF!</v>
      </c>
      <c r="C10" s="27">
        <f>'[1]Sheet1'!O28</f>
        <v>0</v>
      </c>
      <c r="D10" s="28" t="e">
        <f t="shared" si="0"/>
        <v>#REF!</v>
      </c>
      <c r="E10" s="26" t="s">
        <v>99</v>
      </c>
      <c r="F10" s="27"/>
      <c r="G10" s="27"/>
      <c r="H10" s="28">
        <f t="shared" si="1"/>
        <v>0</v>
      </c>
    </row>
    <row r="11" spans="1:8" ht="33" customHeight="1">
      <c r="A11" s="26" t="s">
        <v>100</v>
      </c>
      <c r="B11" s="28"/>
      <c r="C11" s="28"/>
      <c r="D11" s="28"/>
      <c r="E11" s="26" t="s">
        <v>101</v>
      </c>
      <c r="F11" s="27" t="e">
        <f>SALARY!#REF!</f>
        <v>#REF!</v>
      </c>
      <c r="G11" s="27" t="e">
        <f>SALARY!#REF!</f>
        <v>#REF!</v>
      </c>
      <c r="H11" s="28" t="e">
        <f t="shared" si="1"/>
        <v>#REF!</v>
      </c>
    </row>
    <row r="12" spans="1:8" ht="33" customHeight="1">
      <c r="A12" s="26" t="s">
        <v>102</v>
      </c>
      <c r="B12" s="28"/>
      <c r="C12" s="28" t="e">
        <f>SALARY!#REF!</f>
        <v>#REF!</v>
      </c>
      <c r="D12" s="28" t="e">
        <f>C12</f>
        <v>#REF!</v>
      </c>
      <c r="E12" s="26" t="s">
        <v>109</v>
      </c>
      <c r="F12" s="27" t="e">
        <f>SALARY!#REF!</f>
        <v>#REF!</v>
      </c>
      <c r="G12" s="27" t="e">
        <f>SALARY!#REF!</f>
        <v>#REF!</v>
      </c>
      <c r="H12" s="28" t="e">
        <f t="shared" si="1"/>
        <v>#REF!</v>
      </c>
    </row>
    <row r="13" spans="1:8" ht="33" customHeight="1">
      <c r="A13" s="26" t="s">
        <v>103</v>
      </c>
      <c r="B13" s="28"/>
      <c r="C13" s="28"/>
      <c r="D13" s="28"/>
      <c r="E13" s="26" t="s">
        <v>104</v>
      </c>
      <c r="F13" s="27" t="e">
        <f>SALARY!#REF!</f>
        <v>#REF!</v>
      </c>
      <c r="G13" s="27" t="e">
        <f>SALARY!#REF!</f>
        <v>#REF!</v>
      </c>
      <c r="H13" s="28" t="e">
        <f t="shared" si="1"/>
        <v>#REF!</v>
      </c>
    </row>
    <row r="14" spans="1:9" ht="33" customHeight="1">
      <c r="A14" s="26"/>
      <c r="B14" s="29"/>
      <c r="C14" s="29"/>
      <c r="D14" s="28"/>
      <c r="E14" s="26" t="s">
        <v>105</v>
      </c>
      <c r="F14" s="27" t="e">
        <f>SALARY!#REF!</f>
        <v>#REF!</v>
      </c>
      <c r="G14" s="27"/>
      <c r="H14" s="28" t="e">
        <f t="shared" si="1"/>
        <v>#REF!</v>
      </c>
      <c r="I14" s="48" t="s">
        <v>110</v>
      </c>
    </row>
    <row r="15" spans="1:8" ht="33" customHeight="1">
      <c r="A15" s="25"/>
      <c r="B15" s="28" t="e">
        <f>SUM(B5:B14)</f>
        <v>#REF!</v>
      </c>
      <c r="C15" s="28" t="e">
        <f>SUM(C5:C14)</f>
        <v>#REF!</v>
      </c>
      <c r="D15" s="28" t="e">
        <f>SUM(D5:D14)</f>
        <v>#REF!</v>
      </c>
      <c r="E15" s="25"/>
      <c r="F15" s="28" t="e">
        <f>SUM(F5:F14)</f>
        <v>#REF!</v>
      </c>
      <c r="G15" s="28" t="e">
        <f>SUM(G5:G14)</f>
        <v>#REF!</v>
      </c>
      <c r="H15" s="28" t="e">
        <f>SUM(H5:H14)</f>
        <v>#REF!</v>
      </c>
    </row>
    <row r="16" spans="1:8" ht="21">
      <c r="A16" s="30"/>
      <c r="B16" s="30"/>
      <c r="C16" s="30"/>
      <c r="D16" s="31" t="e">
        <f>SALARY!#REF!</f>
        <v>#REF!</v>
      </c>
      <c r="E16" s="30"/>
      <c r="F16" s="30"/>
      <c r="G16" s="30"/>
      <c r="H16" s="32" t="e">
        <f>SALARY!#REF!</f>
        <v>#REF!</v>
      </c>
    </row>
    <row r="17" spans="1:8" ht="21">
      <c r="A17" s="30"/>
      <c r="B17" s="30"/>
      <c r="C17" s="30"/>
      <c r="D17" s="31" t="e">
        <f>D15-D16</f>
        <v>#REF!</v>
      </c>
      <c r="E17" s="30"/>
      <c r="F17" s="30" t="s">
        <v>106</v>
      </c>
      <c r="G17" s="30" t="s">
        <v>107</v>
      </c>
      <c r="H17" s="31" t="e">
        <f>H15-H16</f>
        <v>#REF!</v>
      </c>
    </row>
    <row r="18" spans="5:8" ht="18">
      <c r="E18" s="33" t="s">
        <v>108</v>
      </c>
      <c r="F18" s="34" t="e">
        <f>B15-F15</f>
        <v>#REF!</v>
      </c>
      <c r="G18" s="34" t="e">
        <f>C15-G15</f>
        <v>#REF!</v>
      </c>
      <c r="H18" s="34" t="e">
        <f>SUM(F18:G18)</f>
        <v>#REF!</v>
      </c>
    </row>
    <row r="19" spans="5:8" ht="18">
      <c r="E19" s="33"/>
      <c r="F19" s="33"/>
      <c r="G19" s="33"/>
      <c r="H19" s="33"/>
    </row>
  </sheetData>
  <sheetProtection/>
  <mergeCells count="4">
    <mergeCell ref="A1:H1"/>
    <mergeCell ref="A2:H2"/>
    <mergeCell ref="A3:D3"/>
    <mergeCell ref="E3:H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UI</cp:lastModifiedBy>
  <cp:lastPrinted>2023-04-18T03:30:40Z</cp:lastPrinted>
  <dcterms:created xsi:type="dcterms:W3CDTF">2018-02-15T11:23:43Z</dcterms:created>
  <dcterms:modified xsi:type="dcterms:W3CDTF">2023-06-01T08:50:24Z</dcterms:modified>
  <cp:category/>
  <cp:version/>
  <cp:contentType/>
  <cp:contentStatus/>
</cp:coreProperties>
</file>