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SALARY" sheetId="1" r:id="rId1"/>
  </sheets>
  <definedNames>
    <definedName name="_xlnm.Print_Area" localSheetId="0">'SALARY'!$A$1:$P$29</definedName>
  </definedNames>
  <calcPr fullCalcOnLoad="1"/>
</workbook>
</file>

<file path=xl/sharedStrings.xml><?xml version="1.0" encoding="utf-8"?>
<sst xmlns="http://schemas.openxmlformats.org/spreadsheetml/2006/main" count="76" uniqueCount="70">
  <si>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</si>
  <si>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</si>
  <si>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</si>
  <si>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</si>
  <si>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</si>
  <si>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</si>
  <si>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</si>
  <si>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</si>
  <si>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</si>
  <si>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</si>
  <si>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</si>
  <si>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HOUSE RENT ALLOWANCE/ D.HRA</t>
  </si>
  <si>
    <t>GROSS  SALARY</t>
  </si>
  <si>
    <t>INCOME TAX</t>
  </si>
  <si>
    <t xml:space="preserve"> INSTALLMENT  NO.</t>
  </si>
  <si>
    <t>KVS EMPLOYEES WELFARE SCHEME</t>
  </si>
  <si>
    <t>HPL RECOVERY</t>
  </si>
  <si>
    <t>LICENCE FEES ( KVS BUILDING)</t>
  </si>
  <si>
    <t>ELEC. /WATER CHARGES</t>
  </si>
  <si>
    <t>CGHS RECOVERY</t>
  </si>
  <si>
    <t>TOTAL DEDUCTIONS</t>
  </si>
  <si>
    <t>NET  SALARY</t>
  </si>
  <si>
    <t>Mr.S K Pandey</t>
  </si>
  <si>
    <t>TGT (PH&amp;E)</t>
  </si>
  <si>
    <t>TGT(AE)</t>
  </si>
  <si>
    <t>PRT</t>
  </si>
  <si>
    <t>Mr.Suresh Kumar Dewangan</t>
  </si>
  <si>
    <t>Sub Staff</t>
  </si>
  <si>
    <t>Mr.B R Nag</t>
  </si>
  <si>
    <t>Mr.G L Sahu</t>
  </si>
  <si>
    <t>PROFESSIONAL TAX/ Income tax</t>
  </si>
  <si>
    <t>Mr. P.L. Sahu</t>
  </si>
  <si>
    <t>PGT (Comp)</t>
  </si>
  <si>
    <t>Mr.Reeman Lal</t>
  </si>
  <si>
    <t>Mr. Yogesh Kumar netam</t>
  </si>
  <si>
    <t>TGT (Hindi)</t>
  </si>
  <si>
    <t xml:space="preserve">Mr.S K. Giri </t>
  </si>
  <si>
    <t>PGT (Chem.)</t>
  </si>
  <si>
    <t xml:space="preserve">Mr.H.K.Sahu </t>
  </si>
  <si>
    <t>TGT (Maths)</t>
  </si>
  <si>
    <t xml:space="preserve">Mrs. Kavita </t>
  </si>
  <si>
    <t>PGT (Physics)</t>
  </si>
  <si>
    <t xml:space="preserve">Mr. Pradeep Singh Rawat </t>
  </si>
  <si>
    <t>TGT (Sanskrit)</t>
  </si>
  <si>
    <t>PGT (Biology)</t>
  </si>
  <si>
    <t xml:space="preserve"> Dr. A. Mathew</t>
  </si>
  <si>
    <t>OTHER DEDUCTIONS IF ANY
(Audit Recovery)</t>
  </si>
  <si>
    <t>NATIONAL PENSION SCHEME(MGT SHARE- 14%)</t>
  </si>
  <si>
    <t>NATIONAL  PENSION SCHEME(OWN SHARE- 10%)</t>
  </si>
  <si>
    <t>NATIONAL PENSION SCHEME(MGT SHARE - 14%)</t>
  </si>
  <si>
    <t>Mr. Bali Ram Yadav</t>
  </si>
  <si>
    <t>Mr. Sanajay Kumar Kosariya</t>
  </si>
  <si>
    <t>TGT (WE)</t>
  </si>
  <si>
    <t>DEARNESS ALLOW. (@ 42%)</t>
  </si>
  <si>
    <t>DA ON TRANSPORT  ALL0W @ 42%</t>
  </si>
  <si>
    <t>Mr. Dhaneshwar Ram Sahu</t>
  </si>
  <si>
    <t>PGT (Eng.)</t>
  </si>
  <si>
    <t>Mr. Gopi Ram Khorwal</t>
  </si>
  <si>
    <t>PGT (Hindi.)</t>
  </si>
  <si>
    <t>Mr. Manoj Kumar Kosariya</t>
  </si>
  <si>
    <t xml:space="preserve">Mrs. Sumitra Thakur </t>
  </si>
  <si>
    <t>TGT (Bio.)</t>
  </si>
  <si>
    <t xml:space="preserve">Mrs. Yogita </t>
  </si>
  <si>
    <t>Mr. Suryakant Dhruw</t>
  </si>
  <si>
    <t>Mr. Jitendra Kumar</t>
  </si>
  <si>
    <t>PRT (Music)</t>
  </si>
  <si>
    <t>Mrs. Kamalpreet Kaur</t>
  </si>
  <si>
    <t>Mr. Girish Babu Kustwar</t>
  </si>
  <si>
    <t>Principal</t>
  </si>
  <si>
    <t>KENDRIYA VIDYALAYA DHAMTARI 
Pay Bill for the Month of OCTOBER  -2023 @ 42% D.A.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</si>
</sst>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;[Red]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vertical="center" textRotation="90" wrapText="1"/>
    </xf>
    <xf numFmtId="1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textRotation="90"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53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1" fontId="5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left" vertical="center" wrapText="1"/>
    </xf>
    <xf numFmtId="1" fontId="53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 wrapText="1"/>
    </xf>
    <xf numFmtId="1" fontId="53" fillId="0" borderId="1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1" fontId="54" fillId="0" borderId="10" xfId="0" applyNumberFormat="1" applyFont="1" applyBorder="1" applyAlignment="1">
      <alignment horizontal="left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1" fontId="54" fillId="0" borderId="11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justify" textRotation="90" wrapText="1"/>
    </xf>
    <xf numFmtId="0" fontId="5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5" fillId="0" borderId="0" xfId="0" applyFont="1" applyFill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zoomScale="70" zoomScaleNormal="70" zoomScalePageLayoutView="0" workbookViewId="0" topLeftCell="A1">
      <selection activeCell="E34" sqref="E34"/>
    </sheetView>
  </sheetViews>
  <sheetFormatPr defaultColWidth="9.140625" defaultRowHeight="15"/>
  <cols>
    <col min="1" max="1" width="4.8515625" style="1" customWidth="1"/>
    <col min="2" max="2" width="9.00390625" style="2" customWidth="1"/>
    <col min="3" max="3" width="28.00390625" style="1" customWidth="1"/>
    <col min="4" max="4" width="17.00390625" style="1" customWidth="1"/>
    <col min="5" max="5" width="7.00390625" style="12" customWidth="1"/>
    <col min="6" max="6" width="7.421875" style="12" customWidth="1"/>
    <col min="7" max="7" width="7.00390625" style="12" customWidth="1"/>
    <col min="8" max="8" width="6.7109375" style="1" customWidth="1"/>
    <col min="9" max="9" width="12.28125" style="1" customWidth="1"/>
    <col min="10" max="10" width="7.140625" style="1" customWidth="1"/>
    <col min="11" max="11" width="11.00390625" style="1" customWidth="1"/>
    <col min="12" max="12" width="9.28125" style="1" customWidth="1"/>
    <col min="13" max="13" width="11.28125" style="1" customWidth="1"/>
    <col min="14" max="14" width="9.7109375" style="1" customWidth="1"/>
    <col min="15" max="15" width="10.57421875" style="1" customWidth="1"/>
    <col min="16" max="16" width="14.8515625" style="1" customWidth="1"/>
    <col min="17" max="17" width="3.421875" style="1" hidden="1" customWidth="1"/>
    <col min="18" max="18" width="10.00390625" style="14" customWidth="1"/>
    <col min="19" max="19" width="11.00390625" style="1" bestFit="1" customWidth="1"/>
    <col min="20" max="20" width="11.57421875" style="1" customWidth="1"/>
    <col min="21" max="21" width="3.8515625" style="1" customWidth="1"/>
    <col min="22" max="22" width="6.140625" style="1" customWidth="1"/>
    <col min="23" max="23" width="9.00390625" style="1" customWidth="1"/>
    <col min="24" max="24" width="7.28125" style="1" customWidth="1"/>
    <col min="25" max="25" width="5.7109375" style="1" customWidth="1"/>
    <col min="26" max="26" width="5.00390625" style="1" customWidth="1"/>
    <col min="27" max="27" width="9.7109375" style="1" customWidth="1"/>
    <col min="28" max="28" width="11.421875" style="12" customWidth="1"/>
    <col min="29" max="29" width="12.140625" style="12" customWidth="1"/>
    <col min="30" max="16384" width="9.140625" style="1" customWidth="1"/>
  </cols>
  <sheetData>
    <row r="1" spans="1:29" ht="15" customHeight="1">
      <c r="A1" s="46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ht="27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ht="0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s="5" customFormat="1" ht="152.25" customHeight="1">
      <c r="A4" s="16" t="s">
        <v>0</v>
      </c>
      <c r="B4" s="16" t="s">
        <v>1</v>
      </c>
      <c r="C4" s="16" t="s">
        <v>2</v>
      </c>
      <c r="D4" s="16" t="s">
        <v>3</v>
      </c>
      <c r="E4" s="40" t="s">
        <v>4</v>
      </c>
      <c r="F4" s="16" t="s">
        <v>5</v>
      </c>
      <c r="G4" s="16" t="s">
        <v>6</v>
      </c>
      <c r="H4" s="16" t="s">
        <v>7</v>
      </c>
      <c r="I4" s="40" t="s">
        <v>8</v>
      </c>
      <c r="J4" s="40" t="s">
        <v>9</v>
      </c>
      <c r="K4" s="40" t="s">
        <v>53</v>
      </c>
      <c r="L4" s="40" t="s">
        <v>10</v>
      </c>
      <c r="M4" s="40" t="s">
        <v>54</v>
      </c>
      <c r="N4" s="40" t="s">
        <v>11</v>
      </c>
      <c r="O4" s="40" t="s">
        <v>47</v>
      </c>
      <c r="P4" s="40" t="s">
        <v>12</v>
      </c>
      <c r="Q4" s="3" t="s">
        <v>13</v>
      </c>
      <c r="R4" s="15" t="s">
        <v>30</v>
      </c>
      <c r="S4" s="45" t="s">
        <v>48</v>
      </c>
      <c r="T4" s="45" t="s">
        <v>49</v>
      </c>
      <c r="U4" s="41" t="s">
        <v>14</v>
      </c>
      <c r="V4" s="16" t="s">
        <v>15</v>
      </c>
      <c r="W4" s="40" t="s">
        <v>16</v>
      </c>
      <c r="X4" s="15" t="s">
        <v>17</v>
      </c>
      <c r="Y4" s="15" t="s">
        <v>18</v>
      </c>
      <c r="Z4" s="15" t="s">
        <v>19</v>
      </c>
      <c r="AA4" s="40" t="s">
        <v>46</v>
      </c>
      <c r="AB4" s="17" t="s">
        <v>20</v>
      </c>
      <c r="AC4" s="40" t="s">
        <v>21</v>
      </c>
    </row>
    <row r="5" spans="1:29" s="5" customFormat="1" ht="34.5" customHeight="1">
      <c r="A5" s="18">
        <v>1</v>
      </c>
      <c r="B5" s="19">
        <v>55084</v>
      </c>
      <c r="C5" s="20" t="s">
        <v>67</v>
      </c>
      <c r="D5" s="21" t="s">
        <v>68</v>
      </c>
      <c r="E5" s="22">
        <v>12</v>
      </c>
      <c r="F5" s="23">
        <v>1</v>
      </c>
      <c r="G5" s="23">
        <v>1</v>
      </c>
      <c r="H5" s="18">
        <v>31</v>
      </c>
      <c r="I5" s="18">
        <v>80000</v>
      </c>
      <c r="J5" s="19">
        <v>0</v>
      </c>
      <c r="K5" s="33">
        <f>ROUND((I5+J5)*42/100,0)</f>
        <v>33600</v>
      </c>
      <c r="L5" s="27">
        <v>3600</v>
      </c>
      <c r="M5" s="18">
        <f>INT((L5*42)/100)</f>
        <v>1512</v>
      </c>
      <c r="N5" s="19">
        <v>0</v>
      </c>
      <c r="O5" s="19">
        <f>ROUND((I5+K5)*14/100,0)</f>
        <v>15904</v>
      </c>
      <c r="P5" s="7">
        <f>SUM(I5:O5)</f>
        <v>134616</v>
      </c>
      <c r="Q5" s="3"/>
      <c r="R5" s="44">
        <v>20000</v>
      </c>
      <c r="S5" s="9">
        <f>ROUND((I5+K5)*10/100,0)</f>
        <v>11360</v>
      </c>
      <c r="T5" s="9">
        <f>O5</f>
        <v>15904</v>
      </c>
      <c r="U5" s="9"/>
      <c r="V5" s="27">
        <v>120</v>
      </c>
      <c r="W5" s="44"/>
      <c r="X5" s="27">
        <v>1650</v>
      </c>
      <c r="Y5" s="6">
        <v>20</v>
      </c>
      <c r="Z5" s="9"/>
      <c r="AA5" s="9"/>
      <c r="AB5" s="13">
        <v>49054</v>
      </c>
      <c r="AC5" s="13">
        <v>85562</v>
      </c>
    </row>
    <row r="6" spans="1:29" ht="50.25" customHeight="1">
      <c r="A6" s="18">
        <v>2</v>
      </c>
      <c r="B6" s="19">
        <v>9288</v>
      </c>
      <c r="C6" s="20" t="s">
        <v>31</v>
      </c>
      <c r="D6" s="21" t="s">
        <v>32</v>
      </c>
      <c r="E6" s="22">
        <v>10</v>
      </c>
      <c r="F6" s="23">
        <v>1</v>
      </c>
      <c r="G6" s="23">
        <v>1</v>
      </c>
      <c r="H6" s="18">
        <v>31</v>
      </c>
      <c r="I6" s="24">
        <v>77700</v>
      </c>
      <c r="J6" s="18">
        <v>0</v>
      </c>
      <c r="K6" s="25">
        <f>ROUND((I6+J6)*42/100,0)</f>
        <v>32634</v>
      </c>
      <c r="L6" s="26">
        <v>3600</v>
      </c>
      <c r="M6" s="26">
        <f>INT((L6*42)/100)</f>
        <v>1512</v>
      </c>
      <c r="N6" s="26">
        <f>ROUND(I6*9/100,0)</f>
        <v>6993</v>
      </c>
      <c r="O6" s="27">
        <f>ROUND((I6+K6)*14/100,0)</f>
        <v>15447</v>
      </c>
      <c r="P6" s="7">
        <f>SUM(I6:O6)</f>
        <v>137886</v>
      </c>
      <c r="Q6" s="8"/>
      <c r="R6" s="44">
        <v>12000</v>
      </c>
      <c r="S6" s="9">
        <f>ROUND((I6+K6)*10/100,0)</f>
        <v>11033</v>
      </c>
      <c r="T6" s="9">
        <f>O6</f>
        <v>15447</v>
      </c>
      <c r="U6" s="28"/>
      <c r="V6" s="27">
        <v>60</v>
      </c>
      <c r="W6" s="6"/>
      <c r="X6" s="27">
        <v>0</v>
      </c>
      <c r="Y6" s="6">
        <v>0</v>
      </c>
      <c r="Z6" s="6"/>
      <c r="AA6" s="10">
        <v>4200</v>
      </c>
      <c r="AB6" s="13">
        <v>42740</v>
      </c>
      <c r="AC6" s="13">
        <v>95146</v>
      </c>
    </row>
    <row r="7" spans="1:29" ht="36.75" customHeight="1">
      <c r="A7" s="18">
        <v>3</v>
      </c>
      <c r="B7" s="19">
        <v>45118</v>
      </c>
      <c r="C7" s="20" t="s">
        <v>55</v>
      </c>
      <c r="D7" s="21" t="s">
        <v>56</v>
      </c>
      <c r="E7" s="22">
        <v>10</v>
      </c>
      <c r="F7" s="23">
        <v>1</v>
      </c>
      <c r="G7" s="23">
        <v>1</v>
      </c>
      <c r="H7" s="18">
        <v>31</v>
      </c>
      <c r="I7" s="24">
        <v>75400</v>
      </c>
      <c r="J7" s="18">
        <v>0</v>
      </c>
      <c r="K7" s="25">
        <f>ROUND((I7+J7)*42/100,0)</f>
        <v>31668</v>
      </c>
      <c r="L7" s="26">
        <v>3600</v>
      </c>
      <c r="M7" s="26">
        <f>INT((L7*42)/100)</f>
        <v>1512</v>
      </c>
      <c r="N7" s="26">
        <f>ROUND(I7*9/100,0)</f>
        <v>6786</v>
      </c>
      <c r="O7" s="27">
        <f>ROUND((I7+K7)*14/100,0)</f>
        <v>14990</v>
      </c>
      <c r="P7" s="7">
        <f>SUM(I7:O7)</f>
        <v>133956</v>
      </c>
      <c r="Q7" s="8"/>
      <c r="R7" s="44">
        <v>13000</v>
      </c>
      <c r="S7" s="9">
        <f>ROUND((I7+K7)*10/100,0)</f>
        <v>10707</v>
      </c>
      <c r="T7" s="9">
        <f>O7</f>
        <v>14990</v>
      </c>
      <c r="U7" s="28"/>
      <c r="V7" s="27">
        <v>60</v>
      </c>
      <c r="W7" s="6"/>
      <c r="X7" s="27">
        <v>0</v>
      </c>
      <c r="Y7" s="6">
        <v>0</v>
      </c>
      <c r="Z7" s="6"/>
      <c r="AA7" s="10"/>
      <c r="AB7" s="13">
        <v>38757</v>
      </c>
      <c r="AC7" s="13">
        <v>95199</v>
      </c>
    </row>
    <row r="8" spans="1:29" ht="65.25" customHeight="1">
      <c r="A8" s="18">
        <v>4</v>
      </c>
      <c r="B8" s="19">
        <v>52803</v>
      </c>
      <c r="C8" s="20" t="s">
        <v>57</v>
      </c>
      <c r="D8" s="21" t="s">
        <v>58</v>
      </c>
      <c r="E8" s="22">
        <v>10</v>
      </c>
      <c r="F8" s="23">
        <v>1</v>
      </c>
      <c r="G8" s="23">
        <v>1</v>
      </c>
      <c r="H8" s="18">
        <v>31</v>
      </c>
      <c r="I8" s="24">
        <v>71434</v>
      </c>
      <c r="J8" s="18">
        <v>0</v>
      </c>
      <c r="K8" s="25">
        <f>ROUND((I8+J8)*42/100,0)</f>
        <v>30002</v>
      </c>
      <c r="L8" s="26">
        <v>3600</v>
      </c>
      <c r="M8" s="26">
        <f>INT((L8*42)/100)</f>
        <v>1512</v>
      </c>
      <c r="N8" s="26">
        <f>ROUND(I8*9/100,0)</f>
        <v>6429</v>
      </c>
      <c r="O8" s="27">
        <f>ROUND((I8+K8)*14/100,0)</f>
        <v>14201</v>
      </c>
      <c r="P8" s="7">
        <f>SUM(I8:O8)</f>
        <v>127178</v>
      </c>
      <c r="Q8" s="8"/>
      <c r="R8" s="44">
        <v>15000</v>
      </c>
      <c r="S8" s="9">
        <f>ROUND((I8+K8)*10/100,0)</f>
        <v>10144</v>
      </c>
      <c r="T8" s="9">
        <f>O8</f>
        <v>14201</v>
      </c>
      <c r="U8" s="28"/>
      <c r="V8" s="27">
        <v>60</v>
      </c>
      <c r="W8" s="6"/>
      <c r="X8" s="27">
        <v>0</v>
      </c>
      <c r="Y8" s="6">
        <v>0</v>
      </c>
      <c r="Z8" s="6"/>
      <c r="AA8" s="10"/>
      <c r="AB8" s="13">
        <v>39405</v>
      </c>
      <c r="AC8" s="13">
        <v>87773</v>
      </c>
    </row>
    <row r="9" spans="1:29" ht="33" customHeight="1">
      <c r="A9" s="18">
        <v>5</v>
      </c>
      <c r="B9" s="29">
        <v>17401</v>
      </c>
      <c r="C9" s="30" t="s">
        <v>36</v>
      </c>
      <c r="D9" s="30" t="s">
        <v>37</v>
      </c>
      <c r="E9" s="22">
        <v>8</v>
      </c>
      <c r="F9" s="23">
        <v>1</v>
      </c>
      <c r="G9" s="23">
        <v>1</v>
      </c>
      <c r="H9" s="18">
        <v>31</v>
      </c>
      <c r="I9" s="31">
        <v>68000</v>
      </c>
      <c r="J9" s="18">
        <v>0</v>
      </c>
      <c r="K9" s="25">
        <f aca="true" t="shared" si="0" ref="K9:K27">ROUND((I9+J9)*42/100,0)</f>
        <v>28560</v>
      </c>
      <c r="L9" s="26">
        <v>1800</v>
      </c>
      <c r="M9" s="26">
        <f aca="true" t="shared" si="1" ref="M9:M29">INT((L9*42)/100)</f>
        <v>756</v>
      </c>
      <c r="N9" s="26">
        <f>ROUND(I9*9/100,0)</f>
        <v>6120</v>
      </c>
      <c r="O9" s="27">
        <v>0</v>
      </c>
      <c r="P9" s="7">
        <f>SUM(I9:O9)</f>
        <v>105236</v>
      </c>
      <c r="Q9" s="8"/>
      <c r="R9" s="44">
        <v>6000</v>
      </c>
      <c r="S9" s="9">
        <f>O9</f>
        <v>0</v>
      </c>
      <c r="T9" s="9">
        <f>O9</f>
        <v>0</v>
      </c>
      <c r="U9" s="28"/>
      <c r="V9" s="27">
        <v>60</v>
      </c>
      <c r="W9" s="6"/>
      <c r="X9" s="27">
        <v>0</v>
      </c>
      <c r="Y9" s="6">
        <v>0</v>
      </c>
      <c r="Z9" s="6"/>
      <c r="AA9" s="10"/>
      <c r="AB9" s="13">
        <v>12060</v>
      </c>
      <c r="AC9" s="13">
        <v>93176</v>
      </c>
    </row>
    <row r="10" spans="1:29" s="11" customFormat="1" ht="29.25" customHeight="1">
      <c r="A10" s="18">
        <v>6</v>
      </c>
      <c r="B10" s="29">
        <v>76272</v>
      </c>
      <c r="C10" s="32" t="s">
        <v>66</v>
      </c>
      <c r="D10" s="30" t="s">
        <v>41</v>
      </c>
      <c r="E10" s="22">
        <v>8</v>
      </c>
      <c r="F10" s="23">
        <v>1</v>
      </c>
      <c r="G10" s="23">
        <v>1</v>
      </c>
      <c r="H10" s="18">
        <v>31</v>
      </c>
      <c r="I10" s="31">
        <v>53600</v>
      </c>
      <c r="J10" s="18">
        <v>0</v>
      </c>
      <c r="K10" s="25">
        <f t="shared" si="0"/>
        <v>22512</v>
      </c>
      <c r="L10" s="26">
        <v>1800</v>
      </c>
      <c r="M10" s="26">
        <f t="shared" si="1"/>
        <v>756</v>
      </c>
      <c r="N10" s="26">
        <v>0</v>
      </c>
      <c r="O10" s="27">
        <f>ROUND((I10+K10)*14/100,0)</f>
        <v>10656</v>
      </c>
      <c r="P10" s="7">
        <f>SUM(I10:O10)</f>
        <v>89324</v>
      </c>
      <c r="Q10" s="8"/>
      <c r="R10" s="44">
        <v>4000</v>
      </c>
      <c r="S10" s="9">
        <f>ROUND((I10+K10)*10/100,0)</f>
        <v>7611</v>
      </c>
      <c r="T10" s="9">
        <f>O10</f>
        <v>10656</v>
      </c>
      <c r="U10" s="28"/>
      <c r="V10" s="27">
        <v>60</v>
      </c>
      <c r="W10" s="6"/>
      <c r="X10" s="27">
        <v>440</v>
      </c>
      <c r="Y10" s="6">
        <v>20</v>
      </c>
      <c r="Z10" s="6"/>
      <c r="AA10" s="10"/>
      <c r="AB10" s="13">
        <v>22787</v>
      </c>
      <c r="AC10" s="13">
        <v>66537</v>
      </c>
    </row>
    <row r="11" spans="1:30" ht="69.75" customHeight="1">
      <c r="A11" s="18">
        <v>7</v>
      </c>
      <c r="B11" s="29">
        <v>76271</v>
      </c>
      <c r="C11" s="4" t="s">
        <v>45</v>
      </c>
      <c r="D11" s="19" t="s">
        <v>44</v>
      </c>
      <c r="E11" s="22">
        <v>8</v>
      </c>
      <c r="F11" s="23">
        <v>1</v>
      </c>
      <c r="G11" s="23">
        <v>1</v>
      </c>
      <c r="H11" s="18">
        <v>31</v>
      </c>
      <c r="I11" s="31">
        <v>53600</v>
      </c>
      <c r="J11" s="18">
        <v>0</v>
      </c>
      <c r="K11" s="25">
        <f t="shared" si="0"/>
        <v>22512</v>
      </c>
      <c r="L11" s="26">
        <v>1800</v>
      </c>
      <c r="M11" s="26">
        <f t="shared" si="1"/>
        <v>756</v>
      </c>
      <c r="N11" s="26">
        <v>0</v>
      </c>
      <c r="O11" s="27">
        <f>ROUND((I11+K11)*14/100,0)</f>
        <v>10656</v>
      </c>
      <c r="P11" s="7">
        <f>SUM(I11:O11)</f>
        <v>89324</v>
      </c>
      <c r="Q11" s="8"/>
      <c r="R11" s="44">
        <v>0</v>
      </c>
      <c r="S11" s="9">
        <f>ROUND((I11+K11)*10/100,0)</f>
        <v>7611</v>
      </c>
      <c r="T11" s="9">
        <f>O11</f>
        <v>10656</v>
      </c>
      <c r="U11" s="28"/>
      <c r="V11" s="27">
        <v>60</v>
      </c>
      <c r="W11" s="6"/>
      <c r="X11" s="27">
        <v>440</v>
      </c>
      <c r="Y11" s="6">
        <v>20</v>
      </c>
      <c r="Z11" s="6"/>
      <c r="AA11" s="10"/>
      <c r="AB11" s="13">
        <v>18787</v>
      </c>
      <c r="AC11" s="13">
        <v>70537</v>
      </c>
      <c r="AD11" s="1">
        <v>0</v>
      </c>
    </row>
    <row r="12" spans="1:29" ht="30.75" customHeight="1">
      <c r="A12" s="18">
        <v>8</v>
      </c>
      <c r="B12" s="33">
        <v>77994</v>
      </c>
      <c r="C12" s="20" t="s">
        <v>59</v>
      </c>
      <c r="D12" s="20" t="s">
        <v>35</v>
      </c>
      <c r="E12" s="22">
        <v>7</v>
      </c>
      <c r="F12" s="34">
        <v>1</v>
      </c>
      <c r="G12" s="34">
        <v>1</v>
      </c>
      <c r="H12" s="18">
        <v>31</v>
      </c>
      <c r="I12" s="31">
        <v>50500</v>
      </c>
      <c r="J12" s="18">
        <v>0</v>
      </c>
      <c r="K12" s="25">
        <f t="shared" si="0"/>
        <v>21210</v>
      </c>
      <c r="L12" s="26">
        <v>1800</v>
      </c>
      <c r="M12" s="26">
        <f t="shared" si="1"/>
        <v>756</v>
      </c>
      <c r="N12" s="26">
        <f aca="true" t="shared" si="2" ref="N12:N24">ROUND(I12*9/100,0)</f>
        <v>4545</v>
      </c>
      <c r="O12" s="27">
        <f>ROUND((I12+K12)*14/100,0)</f>
        <v>10039</v>
      </c>
      <c r="P12" s="7">
        <f>SUM(I12:O12)</f>
        <v>88850</v>
      </c>
      <c r="Q12" s="8"/>
      <c r="R12" s="44">
        <v>2500</v>
      </c>
      <c r="S12" s="9">
        <f>ROUND((I12+K12)*10/100,0)</f>
        <v>7171</v>
      </c>
      <c r="T12" s="9">
        <f>O12</f>
        <v>10039</v>
      </c>
      <c r="U12" s="28"/>
      <c r="V12" s="27">
        <v>60</v>
      </c>
      <c r="W12" s="6"/>
      <c r="X12" s="27">
        <v>0</v>
      </c>
      <c r="Y12" s="6">
        <v>0</v>
      </c>
      <c r="Z12" s="6"/>
      <c r="AA12" s="10"/>
      <c r="AB12" s="13">
        <v>19770</v>
      </c>
      <c r="AC12" s="13">
        <v>69080</v>
      </c>
    </row>
    <row r="13" spans="1:29" ht="30" customHeight="1">
      <c r="A13" s="18">
        <v>9</v>
      </c>
      <c r="B13" s="33">
        <v>56010</v>
      </c>
      <c r="C13" s="20" t="s">
        <v>38</v>
      </c>
      <c r="D13" s="20" t="s">
        <v>39</v>
      </c>
      <c r="E13" s="22">
        <v>7</v>
      </c>
      <c r="F13" s="34">
        <v>1</v>
      </c>
      <c r="G13" s="34">
        <v>1</v>
      </c>
      <c r="H13" s="18">
        <v>31</v>
      </c>
      <c r="I13" s="31">
        <v>55200</v>
      </c>
      <c r="J13" s="18">
        <v>0</v>
      </c>
      <c r="K13" s="25">
        <f t="shared" si="0"/>
        <v>23184</v>
      </c>
      <c r="L13" s="26">
        <v>1800</v>
      </c>
      <c r="M13" s="26">
        <f t="shared" si="1"/>
        <v>756</v>
      </c>
      <c r="N13" s="26">
        <v>0</v>
      </c>
      <c r="O13" s="27">
        <f>ROUND((I13+K13)*14/100,0)</f>
        <v>10974</v>
      </c>
      <c r="P13" s="7">
        <f>SUM(I13:O13)</f>
        <v>91914</v>
      </c>
      <c r="Q13" s="8"/>
      <c r="R13" s="44">
        <v>5000</v>
      </c>
      <c r="S13" s="9">
        <f>ROUND((I13+K13)*10/100,0)</f>
        <v>7838</v>
      </c>
      <c r="T13" s="9">
        <f>O13</f>
        <v>10974</v>
      </c>
      <c r="U13" s="28"/>
      <c r="V13" s="27">
        <v>60</v>
      </c>
      <c r="W13" s="6"/>
      <c r="X13" s="27">
        <v>660</v>
      </c>
      <c r="Y13" s="6">
        <v>20</v>
      </c>
      <c r="Z13" s="6"/>
      <c r="AA13" s="10"/>
      <c r="AB13" s="13">
        <v>24552</v>
      </c>
      <c r="AC13" s="13">
        <v>67362</v>
      </c>
    </row>
    <row r="14" spans="1:29" ht="65.25" customHeight="1">
      <c r="A14" s="18">
        <v>10</v>
      </c>
      <c r="B14" s="33">
        <v>78853</v>
      </c>
      <c r="C14" s="20" t="s">
        <v>40</v>
      </c>
      <c r="D14" s="20" t="s">
        <v>43</v>
      </c>
      <c r="E14" s="22">
        <v>7</v>
      </c>
      <c r="F14" s="34">
        <v>1</v>
      </c>
      <c r="G14" s="34">
        <v>1</v>
      </c>
      <c r="H14" s="18">
        <v>31</v>
      </c>
      <c r="I14" s="31">
        <v>50500</v>
      </c>
      <c r="J14" s="18">
        <v>0</v>
      </c>
      <c r="K14" s="25">
        <f t="shared" si="0"/>
        <v>21210</v>
      </c>
      <c r="L14" s="26">
        <v>1800</v>
      </c>
      <c r="M14" s="26">
        <f t="shared" si="1"/>
        <v>756</v>
      </c>
      <c r="N14" s="26">
        <v>0</v>
      </c>
      <c r="O14" s="27">
        <f>ROUND((I14+K14)*14/100,0)</f>
        <v>10039</v>
      </c>
      <c r="P14" s="7">
        <f>SUM(I14:O14)</f>
        <v>84305</v>
      </c>
      <c r="Q14" s="8"/>
      <c r="R14" s="44">
        <v>5000</v>
      </c>
      <c r="S14" s="9">
        <f>ROUND((I14+K14)*10/100,0)</f>
        <v>7171</v>
      </c>
      <c r="T14" s="9">
        <f>O14</f>
        <v>10039</v>
      </c>
      <c r="U14" s="28"/>
      <c r="V14" s="27">
        <v>60</v>
      </c>
      <c r="W14" s="6"/>
      <c r="X14" s="27">
        <v>440</v>
      </c>
      <c r="Y14" s="6">
        <v>20</v>
      </c>
      <c r="Z14" s="6"/>
      <c r="AA14" s="10"/>
      <c r="AB14" s="13">
        <v>22730</v>
      </c>
      <c r="AC14" s="13">
        <v>61575</v>
      </c>
    </row>
    <row r="15" spans="1:29" ht="110.25" customHeight="1">
      <c r="A15" s="18">
        <v>11</v>
      </c>
      <c r="B15" s="29">
        <v>30031</v>
      </c>
      <c r="C15" s="30" t="s">
        <v>22</v>
      </c>
      <c r="D15" s="30" t="s">
        <v>23</v>
      </c>
      <c r="E15" s="22">
        <v>8</v>
      </c>
      <c r="F15" s="23">
        <v>1</v>
      </c>
      <c r="G15" s="23">
        <v>1</v>
      </c>
      <c r="H15" s="18">
        <v>31</v>
      </c>
      <c r="I15" s="31">
        <v>78800</v>
      </c>
      <c r="J15" s="18">
        <v>0</v>
      </c>
      <c r="K15" s="25">
        <f t="shared" si="0"/>
        <v>33096</v>
      </c>
      <c r="L15" s="26">
        <v>1800</v>
      </c>
      <c r="M15" s="26">
        <f t="shared" si="1"/>
        <v>756</v>
      </c>
      <c r="N15" s="26">
        <f t="shared" si="2"/>
        <v>7092</v>
      </c>
      <c r="O15" s="27">
        <v>0</v>
      </c>
      <c r="P15" s="7">
        <f>SUM(I15:O15)</f>
        <v>121544</v>
      </c>
      <c r="Q15" s="8"/>
      <c r="R15" s="44">
        <v>20000</v>
      </c>
      <c r="S15" s="9">
        <f>O15</f>
        <v>0</v>
      </c>
      <c r="T15" s="9">
        <f>O15</f>
        <v>0</v>
      </c>
      <c r="U15" s="28"/>
      <c r="V15" s="27">
        <v>60</v>
      </c>
      <c r="W15" s="6">
        <v>3839</v>
      </c>
      <c r="X15" s="27">
        <v>0</v>
      </c>
      <c r="Y15" s="6">
        <v>0</v>
      </c>
      <c r="Z15" s="6"/>
      <c r="AA15" s="10"/>
      <c r="AB15" s="13">
        <v>35899</v>
      </c>
      <c r="AC15" s="13">
        <v>85645</v>
      </c>
    </row>
    <row r="16" spans="1:29" ht="50.25" customHeight="1">
      <c r="A16" s="18">
        <v>12</v>
      </c>
      <c r="B16" s="29">
        <v>30390</v>
      </c>
      <c r="C16" s="30" t="s">
        <v>60</v>
      </c>
      <c r="D16" s="20" t="s">
        <v>61</v>
      </c>
      <c r="E16" s="22">
        <v>8</v>
      </c>
      <c r="F16" s="23">
        <v>1</v>
      </c>
      <c r="G16" s="23">
        <v>1</v>
      </c>
      <c r="H16" s="18">
        <v>31</v>
      </c>
      <c r="I16" s="31">
        <v>64100</v>
      </c>
      <c r="J16" s="18">
        <v>0</v>
      </c>
      <c r="K16" s="25">
        <f>ROUND((I16+J16)*42/100,0)</f>
        <v>26922</v>
      </c>
      <c r="L16" s="26">
        <v>1800</v>
      </c>
      <c r="M16" s="26">
        <f>INT((L16*42)/100)</f>
        <v>756</v>
      </c>
      <c r="N16" s="26">
        <f t="shared" si="2"/>
        <v>5769</v>
      </c>
      <c r="O16" s="27">
        <v>0</v>
      </c>
      <c r="P16" s="7">
        <f>SUM(I16:O16)</f>
        <v>99347</v>
      </c>
      <c r="Q16" s="8"/>
      <c r="R16" s="44">
        <v>5000</v>
      </c>
      <c r="S16" s="9">
        <v>0</v>
      </c>
      <c r="T16" s="9">
        <f>O16</f>
        <v>0</v>
      </c>
      <c r="U16" s="28"/>
      <c r="V16" s="27">
        <v>60</v>
      </c>
      <c r="W16" s="6"/>
      <c r="X16" s="27">
        <v>0</v>
      </c>
      <c r="Y16" s="6">
        <v>0</v>
      </c>
      <c r="Z16" s="6"/>
      <c r="AA16" s="10"/>
      <c r="AB16" s="13">
        <v>15060</v>
      </c>
      <c r="AC16" s="13">
        <v>84287</v>
      </c>
    </row>
    <row r="17" spans="1:29" ht="18.75" customHeight="1">
      <c r="A17" s="18">
        <v>13</v>
      </c>
      <c r="B17" s="29">
        <v>50356</v>
      </c>
      <c r="C17" s="30" t="s">
        <v>50</v>
      </c>
      <c r="D17" s="30" t="s">
        <v>52</v>
      </c>
      <c r="E17" s="22">
        <v>8</v>
      </c>
      <c r="F17" s="23">
        <v>1</v>
      </c>
      <c r="G17" s="23">
        <v>1</v>
      </c>
      <c r="H17" s="18">
        <v>31</v>
      </c>
      <c r="I17" s="31">
        <v>72100</v>
      </c>
      <c r="J17" s="18">
        <v>0</v>
      </c>
      <c r="K17" s="25">
        <f t="shared" si="0"/>
        <v>30282</v>
      </c>
      <c r="L17" s="26">
        <v>1800</v>
      </c>
      <c r="M17" s="26">
        <f t="shared" si="1"/>
        <v>756</v>
      </c>
      <c r="N17" s="26">
        <f t="shared" si="2"/>
        <v>6489</v>
      </c>
      <c r="O17" s="27">
        <f>ROUND((I17+K17)*14/100,0)</f>
        <v>14333</v>
      </c>
      <c r="P17" s="7">
        <f>SUM(I17:O17)</f>
        <v>125760</v>
      </c>
      <c r="Q17" s="8"/>
      <c r="R17" s="44">
        <v>10000</v>
      </c>
      <c r="S17" s="9">
        <f>ROUND((I17+K17)*10/100,0)</f>
        <v>10238</v>
      </c>
      <c r="T17" s="42">
        <f>O17</f>
        <v>14333</v>
      </c>
      <c r="U17" s="28"/>
      <c r="V17" s="27">
        <v>60</v>
      </c>
      <c r="W17" s="6"/>
      <c r="X17" s="27">
        <v>0</v>
      </c>
      <c r="Y17" s="6">
        <v>0</v>
      </c>
      <c r="Z17" s="6"/>
      <c r="AA17" s="10"/>
      <c r="AB17" s="13">
        <v>34631</v>
      </c>
      <c r="AC17" s="13">
        <v>91129</v>
      </c>
    </row>
    <row r="18" spans="1:29" s="11" customFormat="1" ht="84" customHeight="1">
      <c r="A18" s="18">
        <v>14</v>
      </c>
      <c r="B18" s="33">
        <v>62620</v>
      </c>
      <c r="C18" s="20" t="s">
        <v>34</v>
      </c>
      <c r="D18" s="20" t="s">
        <v>24</v>
      </c>
      <c r="E18" s="22">
        <v>7</v>
      </c>
      <c r="F18" s="34">
        <v>1</v>
      </c>
      <c r="G18" s="34">
        <v>1</v>
      </c>
      <c r="H18" s="18">
        <v>31</v>
      </c>
      <c r="I18" s="31">
        <v>55200</v>
      </c>
      <c r="J18" s="18">
        <v>0</v>
      </c>
      <c r="K18" s="25">
        <f t="shared" si="0"/>
        <v>23184</v>
      </c>
      <c r="L18" s="26">
        <v>3600</v>
      </c>
      <c r="M18" s="26">
        <f t="shared" si="1"/>
        <v>1512</v>
      </c>
      <c r="N18" s="26">
        <v>0</v>
      </c>
      <c r="O18" s="27">
        <f aca="true" t="shared" si="3" ref="O18:O24">ROUND((I18+K18)*14/100,0)</f>
        <v>10974</v>
      </c>
      <c r="P18" s="7">
        <f>SUM(I18:O18)</f>
        <v>94470</v>
      </c>
      <c r="Q18" s="8"/>
      <c r="R18" s="44">
        <v>6000</v>
      </c>
      <c r="S18" s="9">
        <f>ROUND((I18+K18)*10/100,0)</f>
        <v>7838</v>
      </c>
      <c r="T18" s="9">
        <f>O18</f>
        <v>10974</v>
      </c>
      <c r="U18" s="28"/>
      <c r="V18" s="27">
        <v>60</v>
      </c>
      <c r="W18" s="6"/>
      <c r="X18" s="27">
        <v>660</v>
      </c>
      <c r="Y18" s="6">
        <v>20</v>
      </c>
      <c r="Z18" s="6"/>
      <c r="AA18" s="10"/>
      <c r="AB18" s="13">
        <v>25552</v>
      </c>
      <c r="AC18" s="13">
        <v>68918</v>
      </c>
    </row>
    <row r="19" spans="1:29" ht="18.75" customHeight="1">
      <c r="A19" s="18">
        <v>15</v>
      </c>
      <c r="B19" s="33">
        <v>9487</v>
      </c>
      <c r="C19" s="20" t="s">
        <v>26</v>
      </c>
      <c r="D19" s="20" t="s">
        <v>25</v>
      </c>
      <c r="E19" s="22">
        <v>7</v>
      </c>
      <c r="F19" s="34">
        <v>6</v>
      </c>
      <c r="G19" s="34">
        <v>6</v>
      </c>
      <c r="H19" s="18">
        <v>31</v>
      </c>
      <c r="I19" s="31">
        <v>53600</v>
      </c>
      <c r="J19" s="18">
        <v>0</v>
      </c>
      <c r="K19" s="25">
        <f t="shared" si="0"/>
        <v>22512</v>
      </c>
      <c r="L19" s="26">
        <v>1800</v>
      </c>
      <c r="M19" s="26">
        <f t="shared" si="1"/>
        <v>756</v>
      </c>
      <c r="N19" s="26">
        <v>0</v>
      </c>
      <c r="O19" s="27">
        <f t="shared" si="3"/>
        <v>10656</v>
      </c>
      <c r="P19" s="7">
        <f>SUM(I19:O19)</f>
        <v>89324</v>
      </c>
      <c r="Q19" s="8"/>
      <c r="R19" s="44">
        <v>7000</v>
      </c>
      <c r="S19" s="9">
        <f>ROUND((I19+K19)*10/100,0)</f>
        <v>7611</v>
      </c>
      <c r="T19" s="9">
        <f>O19</f>
        <v>10656</v>
      </c>
      <c r="U19" s="28"/>
      <c r="V19" s="27">
        <v>60</v>
      </c>
      <c r="W19" s="6"/>
      <c r="X19" s="27">
        <v>660</v>
      </c>
      <c r="Y19" s="6">
        <v>20</v>
      </c>
      <c r="Z19" s="6"/>
      <c r="AA19" s="10"/>
      <c r="AB19" s="13">
        <v>26007</v>
      </c>
      <c r="AC19" s="13">
        <v>63317</v>
      </c>
    </row>
    <row r="20" spans="1:29" ht="18.75" customHeight="1">
      <c r="A20" s="18">
        <v>16</v>
      </c>
      <c r="B20" s="33">
        <v>51592</v>
      </c>
      <c r="C20" s="20" t="s">
        <v>64</v>
      </c>
      <c r="D20" s="20" t="s">
        <v>65</v>
      </c>
      <c r="E20" s="22">
        <v>7</v>
      </c>
      <c r="F20" s="34">
        <v>1</v>
      </c>
      <c r="G20" s="34">
        <v>1</v>
      </c>
      <c r="H20" s="18">
        <v>31</v>
      </c>
      <c r="I20" s="31">
        <v>56900</v>
      </c>
      <c r="J20" s="18">
        <v>0</v>
      </c>
      <c r="K20" s="25">
        <f>ROUND((I20+J20)*42/100,0)</f>
        <v>23898</v>
      </c>
      <c r="L20" s="26">
        <v>1800</v>
      </c>
      <c r="M20" s="26">
        <f>INT((L20*42)/100)</f>
        <v>756</v>
      </c>
      <c r="N20" s="26">
        <f t="shared" si="2"/>
        <v>5121</v>
      </c>
      <c r="O20" s="27">
        <f>ROUND((I20+K20)*14/100,0)</f>
        <v>11312</v>
      </c>
      <c r="P20" s="7">
        <f>SUM(I20:O20)</f>
        <v>99787</v>
      </c>
      <c r="Q20" s="8"/>
      <c r="R20" s="44">
        <v>3500</v>
      </c>
      <c r="S20" s="9">
        <f>ROUND((I20+K20)*10/100,0)</f>
        <v>8080</v>
      </c>
      <c r="T20" s="9">
        <f>O20</f>
        <v>11312</v>
      </c>
      <c r="U20" s="28"/>
      <c r="V20" s="27">
        <v>60</v>
      </c>
      <c r="W20" s="6"/>
      <c r="X20" s="27">
        <v>0</v>
      </c>
      <c r="Y20" s="6">
        <v>0</v>
      </c>
      <c r="Z20" s="6"/>
      <c r="AA20" s="10"/>
      <c r="AB20" s="13">
        <v>22952</v>
      </c>
      <c r="AC20" s="13">
        <v>76835</v>
      </c>
    </row>
    <row r="21" spans="1:29" ht="41.25" customHeight="1">
      <c r="A21" s="18">
        <v>17</v>
      </c>
      <c r="B21" s="19">
        <v>60900</v>
      </c>
      <c r="C21" s="30" t="s">
        <v>33</v>
      </c>
      <c r="D21" s="30" t="s">
        <v>25</v>
      </c>
      <c r="E21" s="22">
        <v>6</v>
      </c>
      <c r="F21" s="23">
        <v>6</v>
      </c>
      <c r="G21" s="34">
        <v>6</v>
      </c>
      <c r="H21" s="18">
        <v>31</v>
      </c>
      <c r="I21" s="35">
        <v>46200</v>
      </c>
      <c r="J21" s="18">
        <v>0</v>
      </c>
      <c r="K21" s="25">
        <f t="shared" si="0"/>
        <v>19404</v>
      </c>
      <c r="L21" s="26">
        <v>1800</v>
      </c>
      <c r="M21" s="26">
        <f t="shared" si="1"/>
        <v>756</v>
      </c>
      <c r="N21" s="26">
        <v>0</v>
      </c>
      <c r="O21" s="27">
        <f t="shared" si="3"/>
        <v>9185</v>
      </c>
      <c r="P21" s="7">
        <f>SUM(I21:O21)</f>
        <v>77345</v>
      </c>
      <c r="Q21" s="8"/>
      <c r="R21" s="44">
        <v>1500</v>
      </c>
      <c r="S21" s="9">
        <f>ROUND((I21+K21)*10/100,0)</f>
        <v>6560</v>
      </c>
      <c r="T21" s="9">
        <f>O21</f>
        <v>9185</v>
      </c>
      <c r="U21" s="28"/>
      <c r="V21" s="27">
        <v>60</v>
      </c>
      <c r="W21" s="6"/>
      <c r="X21" s="27">
        <v>660</v>
      </c>
      <c r="Y21" s="6">
        <v>20</v>
      </c>
      <c r="Z21" s="6"/>
      <c r="AA21" s="10">
        <v>6000</v>
      </c>
      <c r="AB21" s="13">
        <v>23985</v>
      </c>
      <c r="AC21" s="13">
        <v>53360</v>
      </c>
    </row>
    <row r="22" spans="1:29" ht="30.75" customHeight="1">
      <c r="A22" s="18">
        <v>18</v>
      </c>
      <c r="B22" s="19">
        <v>74744</v>
      </c>
      <c r="C22" s="30" t="s">
        <v>51</v>
      </c>
      <c r="D22" s="30" t="s">
        <v>25</v>
      </c>
      <c r="E22" s="22">
        <v>6</v>
      </c>
      <c r="F22" s="23">
        <v>6</v>
      </c>
      <c r="G22" s="34">
        <v>6</v>
      </c>
      <c r="H22" s="18">
        <v>31</v>
      </c>
      <c r="I22" s="35">
        <v>41100</v>
      </c>
      <c r="J22" s="18">
        <v>0</v>
      </c>
      <c r="K22" s="25">
        <f t="shared" si="0"/>
        <v>17262</v>
      </c>
      <c r="L22" s="26">
        <v>1800</v>
      </c>
      <c r="M22" s="26">
        <f t="shared" si="1"/>
        <v>756</v>
      </c>
      <c r="N22" s="26">
        <f t="shared" si="2"/>
        <v>3699</v>
      </c>
      <c r="O22" s="27">
        <f>ROUND((I22+K22)*14/100,0)</f>
        <v>8171</v>
      </c>
      <c r="P22" s="7">
        <f>SUM(I22:O22)</f>
        <v>72788</v>
      </c>
      <c r="Q22" s="8"/>
      <c r="R22" s="44">
        <v>1000</v>
      </c>
      <c r="S22" s="9">
        <f>ROUND((I22+K22)*10/100,0)</f>
        <v>5836</v>
      </c>
      <c r="T22" s="9">
        <f>O22</f>
        <v>8171</v>
      </c>
      <c r="U22" s="28"/>
      <c r="V22" s="27">
        <v>60</v>
      </c>
      <c r="W22" s="6"/>
      <c r="X22" s="27">
        <v>0</v>
      </c>
      <c r="Y22" s="6">
        <v>0</v>
      </c>
      <c r="Z22" s="6"/>
      <c r="AA22" s="10"/>
      <c r="AB22" s="13">
        <v>15067</v>
      </c>
      <c r="AC22" s="13">
        <v>57721</v>
      </c>
    </row>
    <row r="23" spans="1:29" ht="30" customHeight="1">
      <c r="A23" s="18">
        <v>19</v>
      </c>
      <c r="B23" s="33">
        <v>78854</v>
      </c>
      <c r="C23" s="20" t="s">
        <v>42</v>
      </c>
      <c r="D23" s="20" t="s">
        <v>25</v>
      </c>
      <c r="E23" s="22">
        <v>6</v>
      </c>
      <c r="F23" s="34">
        <v>6</v>
      </c>
      <c r="G23" s="34">
        <v>6</v>
      </c>
      <c r="H23" s="18">
        <v>31</v>
      </c>
      <c r="I23" s="31">
        <v>39900</v>
      </c>
      <c r="J23" s="18">
        <v>0</v>
      </c>
      <c r="K23" s="25">
        <f t="shared" si="0"/>
        <v>16758</v>
      </c>
      <c r="L23" s="26">
        <v>1800</v>
      </c>
      <c r="M23" s="26">
        <f t="shared" si="1"/>
        <v>756</v>
      </c>
      <c r="N23" s="26">
        <f t="shared" si="2"/>
        <v>3591</v>
      </c>
      <c r="O23" s="27">
        <f t="shared" si="3"/>
        <v>7932</v>
      </c>
      <c r="P23" s="7">
        <f>SUM(I23:O23)</f>
        <v>70737</v>
      </c>
      <c r="Q23" s="8"/>
      <c r="R23" s="44">
        <v>500</v>
      </c>
      <c r="S23" s="9">
        <f>ROUND((I23+K23)*10/100,0)</f>
        <v>5666</v>
      </c>
      <c r="T23" s="9">
        <f>O23</f>
        <v>7932</v>
      </c>
      <c r="U23" s="28"/>
      <c r="V23" s="27">
        <v>60</v>
      </c>
      <c r="W23" s="6"/>
      <c r="X23" s="27">
        <v>0</v>
      </c>
      <c r="Y23" s="6">
        <v>0</v>
      </c>
      <c r="Z23" s="6"/>
      <c r="AA23" s="10"/>
      <c r="AB23" s="13">
        <v>14158</v>
      </c>
      <c r="AC23" s="13">
        <v>56579</v>
      </c>
    </row>
    <row r="24" spans="1:29" ht="33.75" customHeight="1">
      <c r="A24" s="18">
        <v>20</v>
      </c>
      <c r="B24" s="33">
        <v>78857</v>
      </c>
      <c r="C24" s="20" t="s">
        <v>62</v>
      </c>
      <c r="D24" s="20" t="s">
        <v>25</v>
      </c>
      <c r="E24" s="22">
        <v>6</v>
      </c>
      <c r="F24" s="34">
        <v>6</v>
      </c>
      <c r="G24" s="34">
        <v>6</v>
      </c>
      <c r="H24" s="18">
        <v>31</v>
      </c>
      <c r="I24" s="31">
        <v>39900</v>
      </c>
      <c r="J24" s="18">
        <v>0</v>
      </c>
      <c r="K24" s="25">
        <f t="shared" si="0"/>
        <v>16758</v>
      </c>
      <c r="L24" s="26">
        <v>1800</v>
      </c>
      <c r="M24" s="26">
        <f t="shared" si="1"/>
        <v>756</v>
      </c>
      <c r="N24" s="26">
        <f t="shared" si="2"/>
        <v>3591</v>
      </c>
      <c r="O24" s="27">
        <f t="shared" si="3"/>
        <v>7932</v>
      </c>
      <c r="P24" s="7">
        <f>SUM(I24:O24)</f>
        <v>70737</v>
      </c>
      <c r="Q24" s="8"/>
      <c r="R24" s="44">
        <v>500</v>
      </c>
      <c r="S24" s="9">
        <f>ROUND((I24+K24)*10/100,0)</f>
        <v>5666</v>
      </c>
      <c r="T24" s="9">
        <f>O24</f>
        <v>7932</v>
      </c>
      <c r="U24" s="28"/>
      <c r="V24" s="27">
        <v>60</v>
      </c>
      <c r="W24" s="6"/>
      <c r="X24" s="27">
        <v>0</v>
      </c>
      <c r="Y24" s="6">
        <v>0</v>
      </c>
      <c r="Z24" s="6"/>
      <c r="AA24" s="10"/>
      <c r="AB24" s="13">
        <v>14158</v>
      </c>
      <c r="AC24" s="13">
        <v>56579</v>
      </c>
    </row>
    <row r="25" spans="1:29" ht="36.75" customHeight="1">
      <c r="A25" s="18">
        <v>21</v>
      </c>
      <c r="B25" s="33">
        <v>81357</v>
      </c>
      <c r="C25" s="20" t="s">
        <v>63</v>
      </c>
      <c r="D25" s="20" t="s">
        <v>25</v>
      </c>
      <c r="E25" s="22">
        <v>6</v>
      </c>
      <c r="F25" s="34">
        <v>6</v>
      </c>
      <c r="G25" s="34">
        <v>6</v>
      </c>
      <c r="H25" s="18">
        <v>31</v>
      </c>
      <c r="I25" s="31">
        <v>39900</v>
      </c>
      <c r="J25" s="18">
        <v>0</v>
      </c>
      <c r="K25" s="25">
        <f>ROUND((I25+J25)*42/100,0)</f>
        <v>16758</v>
      </c>
      <c r="L25" s="26">
        <v>1800</v>
      </c>
      <c r="M25" s="26">
        <f>INT((L25*42)/100)</f>
        <v>756</v>
      </c>
      <c r="N25" s="26">
        <f>ROUND(I25*9/100,0)</f>
        <v>3591</v>
      </c>
      <c r="O25" s="27">
        <f>ROUND((I25+K25)*14/100,0)</f>
        <v>7932</v>
      </c>
      <c r="P25" s="7">
        <f>SUM(I25:O25)</f>
        <v>70737</v>
      </c>
      <c r="Q25" s="8"/>
      <c r="R25" s="44">
        <v>500</v>
      </c>
      <c r="S25" s="9">
        <f>ROUND((I25+K25)*10/100,0)</f>
        <v>5666</v>
      </c>
      <c r="T25" s="9">
        <f>O25</f>
        <v>7932</v>
      </c>
      <c r="U25" s="28"/>
      <c r="V25" s="27">
        <v>60</v>
      </c>
      <c r="W25" s="6"/>
      <c r="X25" s="27">
        <v>0</v>
      </c>
      <c r="Y25" s="6">
        <v>0</v>
      </c>
      <c r="Z25" s="6"/>
      <c r="AA25" s="10"/>
      <c r="AB25" s="13">
        <v>14158</v>
      </c>
      <c r="AC25" s="13">
        <v>56579</v>
      </c>
    </row>
    <row r="26" spans="1:29" ht="28.5" customHeight="1">
      <c r="A26" s="18">
        <v>22</v>
      </c>
      <c r="B26" s="33">
        <v>30761</v>
      </c>
      <c r="C26" s="20" t="s">
        <v>28</v>
      </c>
      <c r="D26" s="20" t="s">
        <v>27</v>
      </c>
      <c r="E26" s="22">
        <v>4</v>
      </c>
      <c r="F26" s="34">
        <v>6</v>
      </c>
      <c r="G26" s="34">
        <v>2</v>
      </c>
      <c r="H26" s="18">
        <v>31</v>
      </c>
      <c r="I26" s="24">
        <v>41000</v>
      </c>
      <c r="J26" s="18">
        <v>0</v>
      </c>
      <c r="K26" s="25">
        <f t="shared" si="0"/>
        <v>17220</v>
      </c>
      <c r="L26" s="26">
        <v>1800</v>
      </c>
      <c r="M26" s="26">
        <f t="shared" si="1"/>
        <v>756</v>
      </c>
      <c r="N26" s="26">
        <v>0</v>
      </c>
      <c r="O26" s="27">
        <v>0</v>
      </c>
      <c r="P26" s="7">
        <f>SUM(I26:O26)</f>
        <v>60776</v>
      </c>
      <c r="Q26" s="8"/>
      <c r="R26" s="44">
        <v>0</v>
      </c>
      <c r="S26" s="9">
        <f>O26</f>
        <v>0</v>
      </c>
      <c r="T26" s="9">
        <f>O26</f>
        <v>0</v>
      </c>
      <c r="U26" s="28"/>
      <c r="V26" s="27">
        <v>30</v>
      </c>
      <c r="W26" s="6"/>
      <c r="X26" s="27">
        <v>440</v>
      </c>
      <c r="Y26" s="6">
        <v>20</v>
      </c>
      <c r="Z26" s="6"/>
      <c r="AA26" s="10"/>
      <c r="AB26" s="13">
        <v>13490</v>
      </c>
      <c r="AC26" s="13">
        <v>47286</v>
      </c>
    </row>
    <row r="27" spans="1:29" s="11" customFormat="1" ht="31.5" customHeight="1">
      <c r="A27" s="18">
        <v>23</v>
      </c>
      <c r="B27" s="33">
        <v>29904</v>
      </c>
      <c r="C27" s="20" t="s">
        <v>29</v>
      </c>
      <c r="D27" s="20" t="s">
        <v>27</v>
      </c>
      <c r="E27" s="22">
        <v>4</v>
      </c>
      <c r="F27" s="34">
        <v>6</v>
      </c>
      <c r="G27" s="34">
        <v>2</v>
      </c>
      <c r="H27" s="18">
        <v>31</v>
      </c>
      <c r="I27" s="36">
        <v>41000</v>
      </c>
      <c r="J27" s="18">
        <v>0</v>
      </c>
      <c r="K27" s="25">
        <f t="shared" si="0"/>
        <v>17220</v>
      </c>
      <c r="L27" s="26">
        <v>1800</v>
      </c>
      <c r="M27" s="26">
        <f t="shared" si="1"/>
        <v>756</v>
      </c>
      <c r="N27" s="26">
        <f>ROUND(I27*9/100,0)</f>
        <v>3690</v>
      </c>
      <c r="O27" s="27">
        <v>0</v>
      </c>
      <c r="P27" s="7">
        <f>SUM(I27:O27)</f>
        <v>64466</v>
      </c>
      <c r="Q27" s="8"/>
      <c r="R27" s="44">
        <v>0</v>
      </c>
      <c r="S27" s="9">
        <f>O27</f>
        <v>0</v>
      </c>
      <c r="T27" s="9">
        <f>O27</f>
        <v>0</v>
      </c>
      <c r="U27" s="28"/>
      <c r="V27" s="27">
        <v>30</v>
      </c>
      <c r="W27" s="6"/>
      <c r="X27" s="27">
        <v>0</v>
      </c>
      <c r="Y27" s="6">
        <v>0</v>
      </c>
      <c r="Z27" s="6"/>
      <c r="AA27" s="10"/>
      <c r="AB27" s="13">
        <v>11030</v>
      </c>
      <c r="AC27" s="13">
        <v>53436</v>
      </c>
    </row>
    <row r="28" spans="1:29" ht="18.75" customHeight="1" hidden="1">
      <c r="A28" s="18">
        <v>24</v>
      </c>
      <c r="B28" s="38"/>
      <c r="C28" s="37"/>
      <c r="D28" s="37"/>
      <c r="E28" s="39"/>
      <c r="F28" s="39"/>
      <c r="G28" s="39"/>
      <c r="H28" s="18">
        <v>30</v>
      </c>
      <c r="I28" s="37"/>
      <c r="J28" s="37"/>
      <c r="K28" s="37"/>
      <c r="L28" s="37"/>
      <c r="M28" s="26">
        <f t="shared" si="1"/>
        <v>0</v>
      </c>
      <c r="N28" s="37"/>
      <c r="O28" s="37"/>
      <c r="P28" s="37"/>
      <c r="Q28" s="11"/>
      <c r="R28" s="39"/>
      <c r="S28" s="37"/>
      <c r="T28" s="37"/>
      <c r="U28" s="37"/>
      <c r="V28" s="37"/>
      <c r="W28" s="37"/>
      <c r="X28" s="37"/>
      <c r="Y28" s="37"/>
      <c r="Z28" s="37"/>
      <c r="AA28" s="37"/>
      <c r="AB28" s="39"/>
      <c r="AC28" s="39"/>
    </row>
    <row r="29" spans="1:29" ht="18.75" customHeight="1" hidden="1">
      <c r="A29" s="18">
        <v>25</v>
      </c>
      <c r="B29" s="33"/>
      <c r="C29" s="20"/>
      <c r="D29" s="20"/>
      <c r="E29" s="22"/>
      <c r="F29" s="34"/>
      <c r="G29" s="34"/>
      <c r="H29" s="18">
        <v>30</v>
      </c>
      <c r="I29" s="36"/>
      <c r="J29" s="18"/>
      <c r="K29" s="25">
        <f>ROUND((I29+J29)*38/100,0)</f>
        <v>0</v>
      </c>
      <c r="L29" s="26"/>
      <c r="M29" s="26">
        <f t="shared" si="1"/>
        <v>0</v>
      </c>
      <c r="N29" s="26"/>
      <c r="O29" s="27"/>
      <c r="P29" s="7"/>
      <c r="Q29" s="8"/>
      <c r="R29" s="44"/>
      <c r="S29" s="9"/>
      <c r="T29" s="9"/>
      <c r="U29" s="28"/>
      <c r="V29" s="43"/>
      <c r="W29" s="6"/>
      <c r="X29" s="43"/>
      <c r="Y29" s="6"/>
      <c r="Z29" s="6"/>
      <c r="AA29" s="10"/>
      <c r="AB29" s="13">
        <v>0</v>
      </c>
      <c r="AC29" s="13"/>
    </row>
  </sheetData>
  <sheetProtection/>
  <mergeCells count="1">
    <mergeCell ref="A1:AC3"/>
  </mergeCells>
  <printOptions/>
  <pageMargins left="1.15" right="0.57" top="0.28" bottom="0" header="0.28" footer="0.22"/>
  <pageSetup fitToHeight="1" fitToWidth="1" horizontalDpi="600" verticalDpi="600" orientation="landscape" paperSize="5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UI</cp:lastModifiedBy>
  <cp:lastPrinted>2023-10-30T05:44:18Z</cp:lastPrinted>
  <dcterms:created xsi:type="dcterms:W3CDTF">2018-02-15T11:23:43Z</dcterms:created>
  <dcterms:modified xsi:type="dcterms:W3CDTF">2023-11-02T13:28:50Z</dcterms:modified>
  <cp:category/>
  <cp:version/>
  <cp:contentType/>
  <cp:contentStatus/>
</cp:coreProperties>
</file>