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SALARY" sheetId="1" r:id="rId1"/>
  </sheets>
  <definedNames>
    <definedName name="_xlnm.Print_Area" localSheetId="0">'SALARY'!$A$1:$AC$25</definedName>
  </definedNames>
  <calcPr fullCalcOnLoad="1"/>
</workbook>
</file>

<file path=xl/sharedStrings.xml><?xml version="1.0" encoding="utf-8"?>
<sst xmlns="http://schemas.openxmlformats.org/spreadsheetml/2006/main" count="126" uniqueCount="95">
  <si>
    <t>S.NO.</t>
  </si>
  <si>
    <t>STAFF CODE</t>
  </si>
  <si>
    <t>NAME OF THE EMPLOYEE</t>
  </si>
  <si>
    <t>DESIGNATION OF THE EMPLOYEE</t>
  </si>
  <si>
    <t xml:space="preserve">LEVEL </t>
  </si>
  <si>
    <t>NO  OF POST SANCTIONED</t>
  </si>
  <si>
    <t>STAFF IN POSITION</t>
  </si>
  <si>
    <t>NO. OF DAYS</t>
  </si>
  <si>
    <t>BASIC PAY</t>
  </si>
  <si>
    <t xml:space="preserve">DEPUTATION ALLOWANCE </t>
  </si>
  <si>
    <t>TRANSPORT  ALLOWANCE</t>
  </si>
  <si>
    <t>HOUSE RENT ALLOWANCE/ D.HRA</t>
  </si>
  <si>
    <t>LS  &amp; PC (PROJECT KVs)</t>
  </si>
  <si>
    <t>CPF (MGT SHARE)</t>
  </si>
  <si>
    <t>CASH HANDLING &amp; TREASURY ALLOWANCE</t>
  </si>
  <si>
    <t>II SHIFT ALLOWANCE</t>
  </si>
  <si>
    <t>DRESS ALLOWANCE</t>
  </si>
  <si>
    <t>HIGH ALTITUDE ALLOWANCE</t>
  </si>
  <si>
    <t>TOUGH LOCATION ALLOWANCE- III</t>
  </si>
  <si>
    <t>HARD AREA ALLOWANCE</t>
  </si>
  <si>
    <t>ISLAND SPECIAL DUTY ALLOWANCE</t>
  </si>
  <si>
    <t>SPECIAL DUTY ALLOWANCE</t>
  </si>
  <si>
    <t>TOUGH LOCATION ALLOWANCE-I</t>
  </si>
  <si>
    <t>TOUGH LOCATION ALLOWANCE - II</t>
  </si>
  <si>
    <t>OTHER ALLOWANCE</t>
  </si>
  <si>
    <t>GROSS  SALARY</t>
  </si>
  <si>
    <t>INCOME TAX</t>
  </si>
  <si>
    <t>LICENCE FEE ( ODR) TO BE REMITTED TO  OUTSIDE  AGENCY</t>
  </si>
  <si>
    <t>ELEC. /WATER CHARGES (ODR) TO BE REMITTED TO  OUTSIDE  AGENCY</t>
  </si>
  <si>
    <t xml:space="preserve"> COOP. SOCIETY</t>
  </si>
  <si>
    <t xml:space="preserve">CONV. ADV. / INTEREST RECOVERY </t>
  </si>
  <si>
    <t xml:space="preserve"> INSTALLMENT  NO.</t>
  </si>
  <si>
    <t>HOUSE BUILDING ADVANCE/INTEREST</t>
  </si>
  <si>
    <t>OTHER  REMITTANCES</t>
  </si>
  <si>
    <t>G.P.F.  RECOVERY</t>
  </si>
  <si>
    <t>G.P.F. ADVANCE RECOVERY</t>
  </si>
  <si>
    <t>NO  OF INSTALMENTS</t>
  </si>
  <si>
    <t>CPF-RECOVERY(OWN SHARE)</t>
  </si>
  <si>
    <t>CPF-RECOVERY(MGT SHARE)</t>
  </si>
  <si>
    <t>CPF ADV. RECOVERY</t>
  </si>
  <si>
    <t xml:space="preserve">CONV. ADV./INTEREST  RECOVERY </t>
  </si>
  <si>
    <t>KVS EMPLOYEES WELFARE SCHEME</t>
  </si>
  <si>
    <t>HPL RECOVERY</t>
  </si>
  <si>
    <t>LICENCE FEES ( KVS BUILDING)</t>
  </si>
  <si>
    <t>ELEC. /WATER CHARGES</t>
  </si>
  <si>
    <t>CGHS RECOVERY</t>
  </si>
  <si>
    <t>TOTAL DEDUCTIONS</t>
  </si>
  <si>
    <t>NET  SALARY</t>
  </si>
  <si>
    <t>REMARKS</t>
  </si>
  <si>
    <t>Mr.S K Pandey</t>
  </si>
  <si>
    <t>TGT (PH&amp;E)</t>
  </si>
  <si>
    <t>TGT(AE)</t>
  </si>
  <si>
    <t>PRT</t>
  </si>
  <si>
    <t>Mr.Suresh Kumar Dewangan</t>
  </si>
  <si>
    <t>Mr.Pawan Kumar Verma</t>
  </si>
  <si>
    <t>Sub Staff</t>
  </si>
  <si>
    <t>Mr.B R Nag</t>
  </si>
  <si>
    <t>Mr.G L Sahu</t>
  </si>
  <si>
    <t>Principal</t>
  </si>
  <si>
    <t>PROFESSIONAL TAX/ Income tax</t>
  </si>
  <si>
    <t>Mr. Dr. S.S Dhurwe</t>
  </si>
  <si>
    <t>Mr. P.L. Sahu</t>
  </si>
  <si>
    <t>PGT (Comp)</t>
  </si>
  <si>
    <t>Mr.Reeman Lal</t>
  </si>
  <si>
    <t>Mr. Yogesh Kumar netam</t>
  </si>
  <si>
    <t>TGT (Hindi)</t>
  </si>
  <si>
    <t xml:space="preserve">Mr.S K. Giri </t>
  </si>
  <si>
    <t>PGT (Chem.)</t>
  </si>
  <si>
    <t xml:space="preserve">Mr.H.K.Sahu </t>
  </si>
  <si>
    <t>TGT (Maths)</t>
  </si>
  <si>
    <t xml:space="preserve">Mrs. Kavita </t>
  </si>
  <si>
    <t>Ms. Kamalpreet Kaur</t>
  </si>
  <si>
    <t>PGT (Physics)</t>
  </si>
  <si>
    <t xml:space="preserve">LIBRARIAN </t>
  </si>
  <si>
    <t xml:space="preserve">Mrs. MAMTA VERMA </t>
  </si>
  <si>
    <t xml:space="preserve">Mr. Pradeep Singh Rawat </t>
  </si>
  <si>
    <t>TGT (Sanskrit)</t>
  </si>
  <si>
    <t xml:space="preserve">Yogita </t>
  </si>
  <si>
    <t>PGT (Biology)</t>
  </si>
  <si>
    <t xml:space="preserve"> Dr. A. Mathew</t>
  </si>
  <si>
    <t>Annual membership contribution to respective Association</t>
  </si>
  <si>
    <t>OTHER DEDUCTIONS IF ANY
(Audit Recovery)</t>
  </si>
  <si>
    <t>NATIONAL PENSION SCHEME(MGT SHARE- 14%)</t>
  </si>
  <si>
    <t>NATIONAL  PENSION SCHEME(OWN SHARE- 10%)</t>
  </si>
  <si>
    <t>NATIONAL PENSION SCHEME(MGT SHARE - 14%)</t>
  </si>
  <si>
    <t>Mr. Bali Ram Yadav</t>
  </si>
  <si>
    <t>Mr. Sanjay Kumar Pawar</t>
  </si>
  <si>
    <t>Mr. Sanajay Kumar Kosariya</t>
  </si>
  <si>
    <t>TGT (WE)</t>
  </si>
  <si>
    <t>PRT ( Music)</t>
  </si>
  <si>
    <t>DEARNESS ALLOW. (@ 34%)</t>
  </si>
  <si>
    <t>DA ON TRANSPORT  ALL0W @ 34%</t>
  </si>
  <si>
    <t>KENDRIYA VIDYALAYA DHAMTARI 
Pay Bill for the Month of September - 2022 @ 34% D.A.</t>
  </si>
  <si>
    <t>B P Fixed on Rs. 39800/-after availing 3rd MACP since 01/07/2022</t>
  </si>
  <si>
    <t>Availing Maternity Leave since 08/08/2022. TA has been deducted.</t>
  </si>
</sst>
</file>

<file path=xl/styles.xml><?xml version="1.0" encoding="utf-8"?>
<styleSheet xmlns="http://schemas.openxmlformats.org/spreadsheetml/2006/main">
  <numFmts count="30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&quot;₹&quot;\ * #,##0.00_ ;_ &quot;₹&quot;\ * \-#,##0.00_ ;_ &quot;₹&quot;\ * &quot;-&quot;??_ ;_ @_ "/>
    <numFmt numFmtId="178" formatCode="0.0000"/>
    <numFmt numFmtId="179" formatCode="0.000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;[Red]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.5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b/>
      <sz val="12"/>
      <color indexed="36"/>
      <name val="Arial"/>
      <family val="2"/>
    </font>
    <font>
      <sz val="11"/>
      <color indexed="36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Arial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b/>
      <sz val="11"/>
      <color indexed="36"/>
      <name val="Arial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rgb="FF7030A0"/>
      <name val="Arial"/>
      <family val="2"/>
    </font>
    <font>
      <sz val="11"/>
      <color rgb="FF7030A0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Arial"/>
      <family val="2"/>
    </font>
    <font>
      <b/>
      <sz val="12"/>
      <color rgb="FFFF0000"/>
      <name val="Calibri"/>
      <family val="2"/>
    </font>
    <font>
      <b/>
      <sz val="11"/>
      <color rgb="FF7030A0"/>
      <name val="Arial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0" xfId="0" applyFill="1" applyAlignment="1">
      <alignment horizontal="left"/>
    </xf>
    <xf numFmtId="0" fontId="61" fillId="0" borderId="10" xfId="0" applyFont="1" applyBorder="1" applyAlignment="1">
      <alignment vertical="top" wrapText="1"/>
    </xf>
    <xf numFmtId="0" fontId="62" fillId="0" borderId="10" xfId="0" applyFont="1" applyBorder="1" applyAlignment="1">
      <alignment vertical="top" wrapText="1"/>
    </xf>
    <xf numFmtId="1" fontId="61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1" fontId="61" fillId="0" borderId="10" xfId="0" applyNumberFormat="1" applyFont="1" applyBorder="1" applyAlignment="1">
      <alignment horizontal="left" vertical="top" wrapText="1"/>
    </xf>
    <xf numFmtId="0" fontId="61" fillId="0" borderId="10" xfId="0" applyFont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/>
    </xf>
    <xf numFmtId="1" fontId="63" fillId="0" borderId="10" xfId="0" applyNumberFormat="1" applyFont="1" applyBorder="1" applyAlignment="1">
      <alignment horizontal="left" vertical="top"/>
    </xf>
    <xf numFmtId="0" fontId="6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1" fontId="3" fillId="0" borderId="10" xfId="0" applyNumberFormat="1" applyFont="1" applyBorder="1" applyAlignment="1">
      <alignment horizontal="left" vertical="top" wrapText="1"/>
    </xf>
    <xf numFmtId="0" fontId="64" fillId="0" borderId="10" xfId="0" applyFont="1" applyFill="1" applyBorder="1" applyAlignment="1">
      <alignment horizontal="left" vertical="top" wrapText="1"/>
    </xf>
    <xf numFmtId="1" fontId="5" fillId="0" borderId="10" xfId="0" applyNumberFormat="1" applyFont="1" applyFill="1" applyBorder="1" applyAlignment="1">
      <alignment horizontal="left" vertical="top" wrapText="1"/>
    </xf>
    <xf numFmtId="0" fontId="6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1" fontId="65" fillId="0" borderId="10" xfId="0" applyNumberFormat="1" applyFont="1" applyFill="1" applyBorder="1" applyAlignment="1">
      <alignment horizontal="left" vertical="top" wrapText="1"/>
    </xf>
    <xf numFmtId="0" fontId="66" fillId="0" borderId="10" xfId="0" applyFont="1" applyFill="1" applyBorder="1" applyAlignment="1">
      <alignment horizontal="left" vertical="top" wrapText="1"/>
    </xf>
    <xf numFmtId="1" fontId="3" fillId="0" borderId="11" xfId="0" applyNumberFormat="1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61" fillId="0" borderId="10" xfId="0" applyFont="1" applyBorder="1" applyAlignment="1">
      <alignment horizontal="left" vertical="top"/>
    </xf>
    <xf numFmtId="0" fontId="34" fillId="0" borderId="0" xfId="0" applyFont="1" applyAlignment="1">
      <alignment/>
    </xf>
    <xf numFmtId="0" fontId="7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1" fontId="62" fillId="0" borderId="10" xfId="0" applyNumberFormat="1" applyFont="1" applyBorder="1" applyAlignment="1">
      <alignment vertical="top" wrapText="1"/>
    </xf>
    <xf numFmtId="0" fontId="67" fillId="0" borderId="10" xfId="0" applyFont="1" applyFill="1" applyBorder="1" applyAlignment="1">
      <alignment wrapText="1"/>
    </xf>
    <xf numFmtId="0" fontId="59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67" fillId="0" borderId="10" xfId="0" applyFont="1" applyFill="1" applyBorder="1" applyAlignment="1">
      <alignment/>
    </xf>
    <xf numFmtId="0" fontId="68" fillId="0" borderId="10" xfId="0" applyFont="1" applyFill="1" applyBorder="1" applyAlignment="1">
      <alignment/>
    </xf>
    <xf numFmtId="1" fontId="69" fillId="0" borderId="10" xfId="0" applyNumberFormat="1" applyFont="1" applyBorder="1" applyAlignment="1">
      <alignment vertical="top" wrapText="1"/>
    </xf>
    <xf numFmtId="1" fontId="38" fillId="0" borderId="10" xfId="0" applyNumberFormat="1" applyFont="1" applyFill="1" applyBorder="1" applyAlignment="1">
      <alignment wrapText="1"/>
    </xf>
    <xf numFmtId="0" fontId="68" fillId="0" borderId="10" xfId="0" applyFont="1" applyFill="1" applyBorder="1" applyAlignment="1">
      <alignment wrapText="1"/>
    </xf>
    <xf numFmtId="1" fontId="38" fillId="0" borderId="10" xfId="0" applyNumberFormat="1" applyFont="1" applyFill="1" applyBorder="1" applyAlignment="1">
      <alignment horizontal="left" vertical="center" wrapText="1"/>
    </xf>
    <xf numFmtId="0" fontId="61" fillId="0" borderId="10" xfId="0" applyFont="1" applyBorder="1" applyAlignment="1">
      <alignment horizontal="left" vertical="center"/>
    </xf>
    <xf numFmtId="0" fontId="62" fillId="0" borderId="10" xfId="0" applyFont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/>
    </xf>
    <xf numFmtId="0" fontId="61" fillId="0" borderId="10" xfId="0" applyFont="1" applyBorder="1" applyAlignment="1">
      <alignment horizontal="left" vertical="center" wrapText="1"/>
    </xf>
    <xf numFmtId="0" fontId="6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1" fontId="0" fillId="0" borderId="10" xfId="0" applyNumberFormat="1" applyFont="1" applyFill="1" applyBorder="1" applyAlignment="1">
      <alignment horizontal="left" vertical="top"/>
    </xf>
    <xf numFmtId="1" fontId="61" fillId="0" borderId="10" xfId="0" applyNumberFormat="1" applyFont="1" applyFill="1" applyBorder="1" applyAlignment="1">
      <alignment horizontal="left" vertical="top" wrapText="1"/>
    </xf>
    <xf numFmtId="1" fontId="0" fillId="0" borderId="10" xfId="0" applyNumberFormat="1" applyFont="1" applyFill="1" applyBorder="1" applyAlignment="1">
      <alignment horizontal="left" vertical="center"/>
    </xf>
    <xf numFmtId="1" fontId="63" fillId="0" borderId="10" xfId="0" applyNumberFormat="1" applyFont="1" applyFill="1" applyBorder="1" applyAlignment="1">
      <alignment horizontal="left" vertical="top"/>
    </xf>
    <xf numFmtId="0" fontId="61" fillId="0" borderId="10" xfId="0" applyFont="1" applyFill="1" applyBorder="1" applyAlignment="1">
      <alignment horizontal="left" vertical="top" wrapText="1"/>
    </xf>
    <xf numFmtId="1" fontId="62" fillId="0" borderId="11" xfId="0" applyNumberFormat="1" applyFont="1" applyFill="1" applyBorder="1" applyAlignment="1">
      <alignment horizontal="left" vertical="top" wrapText="1"/>
    </xf>
    <xf numFmtId="0" fontId="70" fillId="0" borderId="10" xfId="0" applyFont="1" applyFill="1" applyBorder="1" applyAlignment="1">
      <alignment horizontal="left" vertical="top" wrapText="1"/>
    </xf>
    <xf numFmtId="1" fontId="70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center" wrapText="1"/>
    </xf>
    <xf numFmtId="0" fontId="71" fillId="0" borderId="10" xfId="0" applyFont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67" fillId="0" borderId="10" xfId="0" applyFont="1" applyFill="1" applyBorder="1" applyAlignment="1">
      <alignment vertical="center" wrapText="1"/>
    </xf>
    <xf numFmtId="1" fontId="61" fillId="0" borderId="10" xfId="0" applyNumberFormat="1" applyFont="1" applyBorder="1" applyAlignment="1">
      <alignment horizontal="left" vertical="center" wrapText="1"/>
    </xf>
    <xf numFmtId="1" fontId="61" fillId="0" borderId="10" xfId="0" applyNumberFormat="1" applyFont="1" applyBorder="1" applyAlignment="1">
      <alignment vertical="center" wrapText="1"/>
    </xf>
    <xf numFmtId="1" fontId="62" fillId="0" borderId="10" xfId="0" applyNumberFormat="1" applyFont="1" applyFill="1" applyBorder="1" applyAlignment="1">
      <alignment horizontal="left" vertical="center" wrapText="1"/>
    </xf>
    <xf numFmtId="1" fontId="63" fillId="0" borderId="10" xfId="0" applyNumberFormat="1" applyFont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70" fillId="0" borderId="10" xfId="0" applyFont="1" applyFill="1" applyBorder="1" applyAlignment="1">
      <alignment horizontal="left" vertical="center" wrapText="1"/>
    </xf>
    <xf numFmtId="0" fontId="64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1" fontId="5" fillId="0" borderId="10" xfId="0" applyNumberFormat="1" applyFont="1" applyFill="1" applyBorder="1" applyAlignment="1">
      <alignment horizontal="left" vertical="center" wrapText="1"/>
    </xf>
    <xf numFmtId="0" fontId="65" fillId="0" borderId="10" xfId="0" applyFont="1" applyFill="1" applyBorder="1" applyAlignment="1">
      <alignment horizontal="left" vertical="center" wrapText="1"/>
    </xf>
    <xf numFmtId="1" fontId="3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1" fontId="65" fillId="0" borderId="10" xfId="0" applyNumberFormat="1" applyFont="1" applyFill="1" applyBorder="1" applyAlignment="1">
      <alignment horizontal="left" vertical="center" wrapText="1"/>
    </xf>
    <xf numFmtId="0" fontId="66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1" fontId="70" fillId="0" borderId="1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72" fillId="0" borderId="0" xfId="0" applyFont="1" applyFill="1" applyAlignment="1">
      <alignment horizontal="center" vertical="top" wrapText="1"/>
    </xf>
    <xf numFmtId="0" fontId="72" fillId="0" borderId="12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center" textRotation="90" wrapText="1"/>
    </xf>
    <xf numFmtId="0" fontId="7" fillId="33" borderId="10" xfId="0" applyFont="1" applyFill="1" applyBorder="1" applyAlignment="1">
      <alignment vertical="center" textRotation="90" wrapText="1"/>
    </xf>
    <xf numFmtId="0" fontId="2" fillId="0" borderId="10" xfId="0" applyFont="1" applyFill="1" applyBorder="1" applyAlignment="1">
      <alignment vertical="center" textRotation="90" wrapText="1"/>
    </xf>
    <xf numFmtId="0" fontId="2" fillId="33" borderId="10" xfId="0" applyFont="1" applyFill="1" applyBorder="1" applyAlignment="1">
      <alignment vertical="center" textRotation="90" wrapText="1"/>
    </xf>
    <xf numFmtId="0" fontId="42" fillId="0" borderId="0" xfId="0" applyFont="1" applyFill="1" applyAlignment="1">
      <alignment vertical="center" textRotation="9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25"/>
  <sheetViews>
    <sheetView tabSelected="1" zoomScale="80" zoomScaleNormal="80" zoomScalePageLayoutView="0" workbookViewId="0" topLeftCell="A1">
      <selection activeCell="O4" sqref="O4"/>
    </sheetView>
  </sheetViews>
  <sheetFormatPr defaultColWidth="9.140625" defaultRowHeight="15"/>
  <cols>
    <col min="1" max="1" width="4.8515625" style="1" customWidth="1"/>
    <col min="2" max="2" width="8.8515625" style="4" customWidth="1"/>
    <col min="3" max="3" width="26.8515625" style="1" bestFit="1" customWidth="1"/>
    <col min="4" max="4" width="12.57421875" style="1" customWidth="1"/>
    <col min="5" max="5" width="4.140625" style="1" customWidth="1"/>
    <col min="6" max="6" width="5.421875" style="1" customWidth="1"/>
    <col min="7" max="7" width="3.57421875" style="1" customWidth="1"/>
    <col min="8" max="8" width="5.140625" style="1" customWidth="1"/>
    <col min="9" max="9" width="8.8515625" style="1" customWidth="1"/>
    <col min="10" max="10" width="3.57421875" style="1" customWidth="1"/>
    <col min="11" max="12" width="7.7109375" style="1" customWidth="1"/>
    <col min="13" max="13" width="6.57421875" style="1" customWidth="1"/>
    <col min="14" max="14" width="7.7109375" style="1" customWidth="1"/>
    <col min="15" max="15" width="8.7109375" style="1" bestFit="1" customWidth="1"/>
    <col min="16" max="16" width="6.28125" style="1" hidden="1" customWidth="1"/>
    <col min="17" max="17" width="5.28125" style="1" hidden="1" customWidth="1"/>
    <col min="18" max="18" width="6.28125" style="1" hidden="1" customWidth="1"/>
    <col min="19" max="19" width="6.8515625" style="1" hidden="1" customWidth="1"/>
    <col min="20" max="20" width="5.00390625" style="1" hidden="1" customWidth="1"/>
    <col min="21" max="21" width="4.57421875" style="1" hidden="1" customWidth="1"/>
    <col min="22" max="22" width="5.421875" style="1" hidden="1" customWidth="1"/>
    <col min="23" max="23" width="5.140625" style="1" hidden="1" customWidth="1"/>
    <col min="24" max="24" width="5.28125" style="1" hidden="1" customWidth="1"/>
    <col min="25" max="25" width="3.57421875" style="1" hidden="1" customWidth="1"/>
    <col min="26" max="27" width="4.28125" style="1" hidden="1" customWidth="1"/>
    <col min="28" max="28" width="8.421875" style="1" hidden="1" customWidth="1"/>
    <col min="29" max="29" width="11.140625" style="1" customWidth="1"/>
    <col min="30" max="30" width="3.421875" style="1" hidden="1" customWidth="1"/>
    <col min="31" max="31" width="3.140625" style="1" hidden="1" customWidth="1"/>
    <col min="32" max="32" width="23.140625" style="1" hidden="1" customWidth="1"/>
    <col min="33" max="33" width="7.8515625" style="1" customWidth="1"/>
    <col min="34" max="34" width="5.7109375" style="1" hidden="1" customWidth="1"/>
    <col min="35" max="35" width="6.00390625" style="1" hidden="1" customWidth="1"/>
    <col min="36" max="36" width="11.00390625" style="1" bestFit="1" customWidth="1"/>
    <col min="37" max="37" width="9.140625" style="1" customWidth="1"/>
    <col min="38" max="38" width="3.421875" style="1" hidden="1" customWidth="1"/>
    <col min="39" max="39" width="5.140625" style="1" hidden="1" customWidth="1"/>
    <col min="40" max="40" width="3.421875" style="1" hidden="1" customWidth="1"/>
    <col min="41" max="41" width="5.140625" style="1" hidden="1" customWidth="1"/>
    <col min="42" max="42" width="3.7109375" style="1" hidden="1" customWidth="1"/>
    <col min="43" max="43" width="7.421875" style="1" customWidth="1"/>
    <col min="44" max="44" width="4.140625" style="1" customWidth="1"/>
    <col min="45" max="45" width="6.8515625" style="1" customWidth="1"/>
    <col min="46" max="46" width="5.57421875" style="1" hidden="1" customWidth="1"/>
    <col min="47" max="47" width="6.421875" style="1" hidden="1" customWidth="1"/>
    <col min="48" max="48" width="5.7109375" style="1" hidden="1" customWidth="1"/>
    <col min="49" max="49" width="6.8515625" style="1" hidden="1" customWidth="1"/>
    <col min="50" max="51" width="3.8515625" style="1" hidden="1" customWidth="1"/>
    <col min="52" max="52" width="4.7109375" style="1" hidden="1" customWidth="1"/>
    <col min="53" max="53" width="3.8515625" style="1" hidden="1" customWidth="1"/>
    <col min="54" max="54" width="6.140625" style="1" customWidth="1"/>
    <col min="55" max="55" width="5.421875" style="1" customWidth="1"/>
    <col min="56" max="56" width="9.00390625" style="1" hidden="1" customWidth="1"/>
    <col min="57" max="57" width="7.28125" style="1" customWidth="1"/>
    <col min="58" max="58" width="4.421875" style="1" bestFit="1" customWidth="1"/>
    <col min="59" max="59" width="2.00390625" style="1" hidden="1" customWidth="1"/>
    <col min="60" max="60" width="7.8515625" style="1" hidden="1" customWidth="1"/>
    <col min="61" max="61" width="8.7109375" style="1" bestFit="1" customWidth="1"/>
    <col min="62" max="62" width="10.00390625" style="1" bestFit="1" customWidth="1"/>
    <col min="63" max="63" width="44.57421875" style="1" hidden="1" customWidth="1"/>
    <col min="64" max="16384" width="9.140625" style="1" customWidth="1"/>
  </cols>
  <sheetData>
    <row r="1" spans="1:63" ht="15" customHeight="1">
      <c r="A1" s="78" t="s">
        <v>92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</row>
    <row r="2" spans="1:63" ht="15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</row>
    <row r="3" spans="1:63" ht="18.75" customHeight="1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</row>
    <row r="4" spans="1:63" s="84" customFormat="1" ht="260.25" customHeight="1">
      <c r="A4" s="80" t="s">
        <v>0</v>
      </c>
      <c r="B4" s="80" t="s">
        <v>1</v>
      </c>
      <c r="C4" s="80" t="s">
        <v>2</v>
      </c>
      <c r="D4" s="80" t="s">
        <v>3</v>
      </c>
      <c r="E4" s="82" t="s">
        <v>4</v>
      </c>
      <c r="F4" s="80" t="s">
        <v>5</v>
      </c>
      <c r="G4" s="80" t="s">
        <v>6</v>
      </c>
      <c r="H4" s="80" t="s">
        <v>7</v>
      </c>
      <c r="I4" s="82" t="s">
        <v>8</v>
      </c>
      <c r="J4" s="82" t="s">
        <v>9</v>
      </c>
      <c r="K4" s="82" t="s">
        <v>90</v>
      </c>
      <c r="L4" s="82" t="s">
        <v>10</v>
      </c>
      <c r="M4" s="82" t="s">
        <v>91</v>
      </c>
      <c r="N4" s="82" t="s">
        <v>11</v>
      </c>
      <c r="O4" s="82" t="s">
        <v>82</v>
      </c>
      <c r="P4" s="82" t="s">
        <v>13</v>
      </c>
      <c r="Q4" s="82" t="s">
        <v>14</v>
      </c>
      <c r="R4" s="82" t="s">
        <v>17</v>
      </c>
      <c r="S4" s="82" t="s">
        <v>19</v>
      </c>
      <c r="T4" s="82" t="s">
        <v>20</v>
      </c>
      <c r="U4" s="82" t="s">
        <v>21</v>
      </c>
      <c r="V4" s="82" t="s">
        <v>22</v>
      </c>
      <c r="W4" s="82" t="s">
        <v>23</v>
      </c>
      <c r="X4" s="82" t="s">
        <v>18</v>
      </c>
      <c r="Y4" s="82" t="s">
        <v>15</v>
      </c>
      <c r="Z4" s="82" t="s">
        <v>12</v>
      </c>
      <c r="AA4" s="82" t="s">
        <v>24</v>
      </c>
      <c r="AB4" s="82" t="s">
        <v>16</v>
      </c>
      <c r="AC4" s="82" t="s">
        <v>25</v>
      </c>
      <c r="AD4" s="80" t="s">
        <v>26</v>
      </c>
      <c r="AE4" s="80" t="s">
        <v>0</v>
      </c>
      <c r="AF4" s="80" t="s">
        <v>2</v>
      </c>
      <c r="AG4" s="80" t="s">
        <v>59</v>
      </c>
      <c r="AH4" s="82" t="s">
        <v>27</v>
      </c>
      <c r="AI4" s="82" t="s">
        <v>28</v>
      </c>
      <c r="AJ4" s="83" t="s">
        <v>83</v>
      </c>
      <c r="AK4" s="83" t="s">
        <v>84</v>
      </c>
      <c r="AL4" s="80" t="s">
        <v>29</v>
      </c>
      <c r="AM4" s="82" t="s">
        <v>30</v>
      </c>
      <c r="AN4" s="80" t="s">
        <v>31</v>
      </c>
      <c r="AO4" s="80" t="s">
        <v>32</v>
      </c>
      <c r="AP4" s="80" t="s">
        <v>31</v>
      </c>
      <c r="AQ4" s="80" t="s">
        <v>80</v>
      </c>
      <c r="AR4" s="80" t="s">
        <v>33</v>
      </c>
      <c r="AS4" s="80" t="s">
        <v>34</v>
      </c>
      <c r="AT4" s="80" t="s">
        <v>35</v>
      </c>
      <c r="AU4" s="80" t="s">
        <v>36</v>
      </c>
      <c r="AV4" s="80" t="s">
        <v>37</v>
      </c>
      <c r="AW4" s="81" t="s">
        <v>38</v>
      </c>
      <c r="AX4" s="80" t="s">
        <v>39</v>
      </c>
      <c r="AY4" s="80" t="s">
        <v>31</v>
      </c>
      <c r="AZ4" s="82" t="s">
        <v>40</v>
      </c>
      <c r="BA4" s="80" t="s">
        <v>31</v>
      </c>
      <c r="BB4" s="80" t="s">
        <v>41</v>
      </c>
      <c r="BC4" s="83" t="s">
        <v>12</v>
      </c>
      <c r="BD4" s="82" t="s">
        <v>42</v>
      </c>
      <c r="BE4" s="80" t="s">
        <v>43</v>
      </c>
      <c r="BF4" s="80" t="s">
        <v>44</v>
      </c>
      <c r="BG4" s="80" t="s">
        <v>45</v>
      </c>
      <c r="BH4" s="82" t="s">
        <v>81</v>
      </c>
      <c r="BI4" s="82" t="s">
        <v>46</v>
      </c>
      <c r="BJ4" s="82" t="s">
        <v>47</v>
      </c>
      <c r="BK4" s="80" t="s">
        <v>48</v>
      </c>
    </row>
    <row r="5" spans="1:63" ht="27" customHeight="1">
      <c r="A5" s="11">
        <v>1</v>
      </c>
      <c r="B5" s="26">
        <v>6491</v>
      </c>
      <c r="C5" s="5" t="s">
        <v>60</v>
      </c>
      <c r="D5" s="6" t="s">
        <v>58</v>
      </c>
      <c r="E5" s="11">
        <v>12</v>
      </c>
      <c r="F5" s="10">
        <v>1</v>
      </c>
      <c r="G5" s="10">
        <v>1</v>
      </c>
      <c r="H5" s="11">
        <v>30</v>
      </c>
      <c r="I5" s="47">
        <v>99800</v>
      </c>
      <c r="J5" s="11">
        <v>0</v>
      </c>
      <c r="K5" s="12">
        <f>ROUND((I5+J5)*34/100,0)</f>
        <v>33932</v>
      </c>
      <c r="L5" s="13">
        <v>3600</v>
      </c>
      <c r="M5" s="13">
        <f>INT((L5*34)/100)</f>
        <v>1224</v>
      </c>
      <c r="N5" s="13">
        <v>0</v>
      </c>
      <c r="O5" s="14">
        <v>0</v>
      </c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53">
        <f>SUM(I5:AB5)</f>
        <v>138556</v>
      </c>
      <c r="AD5" s="17"/>
      <c r="AE5" s="2">
        <v>1</v>
      </c>
      <c r="AF5" s="5" t="s">
        <v>60</v>
      </c>
      <c r="AG5" s="3">
        <v>15000</v>
      </c>
      <c r="AH5" s="18"/>
      <c r="AI5" s="17"/>
      <c r="AJ5" s="19">
        <f>O5</f>
        <v>0</v>
      </c>
      <c r="AK5" s="19">
        <f>O5</f>
        <v>0</v>
      </c>
      <c r="AL5" s="20"/>
      <c r="AM5" s="20"/>
      <c r="AN5" s="15"/>
      <c r="AO5" s="20"/>
      <c r="AP5" s="15"/>
      <c r="AQ5" s="20">
        <v>0</v>
      </c>
      <c r="AR5" s="20"/>
      <c r="AS5" s="14">
        <v>6000</v>
      </c>
      <c r="AT5" s="14"/>
      <c r="AU5" s="21"/>
      <c r="AV5" s="20"/>
      <c r="AW5" s="22">
        <f>P5</f>
        <v>0</v>
      </c>
      <c r="AX5" s="20"/>
      <c r="AY5" s="15"/>
      <c r="AZ5" s="20"/>
      <c r="BA5" s="15"/>
      <c r="BB5" s="14">
        <v>120</v>
      </c>
      <c r="BC5" s="23">
        <f>Z5</f>
        <v>0</v>
      </c>
      <c r="BD5" s="20"/>
      <c r="BE5" s="14">
        <v>1400</v>
      </c>
      <c r="BF5" s="28">
        <v>20</v>
      </c>
      <c r="BG5" s="20"/>
      <c r="BH5" s="34"/>
      <c r="BI5" s="54">
        <f>AG5+AH5+AI5+AJ5+AK5+AL5+AM5+AN5+AO5+AP5+AQ5+AR5+AS5+AT5+AU5+AV5+AW5+AX5+AY5+AZ5+BA5+BB5+BC5+BD5+BE5+BF5+BG5+BH5</f>
        <v>22540</v>
      </c>
      <c r="BJ5" s="54">
        <f>AC5-BI5</f>
        <v>116016</v>
      </c>
      <c r="BK5" s="32"/>
    </row>
    <row r="6" spans="1:63" ht="18.75" customHeight="1">
      <c r="A6" s="11">
        <v>2</v>
      </c>
      <c r="B6" s="10">
        <v>9288</v>
      </c>
      <c r="C6" s="7" t="s">
        <v>61</v>
      </c>
      <c r="D6" s="8" t="s">
        <v>62</v>
      </c>
      <c r="E6" s="11">
        <v>10</v>
      </c>
      <c r="F6" s="10">
        <v>1</v>
      </c>
      <c r="G6" s="10">
        <v>1</v>
      </c>
      <c r="H6" s="11">
        <v>30</v>
      </c>
      <c r="I6" s="48">
        <v>75400</v>
      </c>
      <c r="J6" s="11">
        <v>0</v>
      </c>
      <c r="K6" s="12">
        <f aca="true" t="shared" si="0" ref="K6:K22">ROUND((I6+J6)*34/100,0)</f>
        <v>25636</v>
      </c>
      <c r="L6" s="13">
        <v>3600</v>
      </c>
      <c r="M6" s="13">
        <f aca="true" t="shared" si="1" ref="M6:M22">INT((L6*34)/100)</f>
        <v>1224</v>
      </c>
      <c r="N6" s="13">
        <f>ROUND(I6*9/100,0)</f>
        <v>6786</v>
      </c>
      <c r="O6" s="14">
        <f>ROUND((I6+K6)*14/100,0)</f>
        <v>14145</v>
      </c>
      <c r="P6" s="20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53">
        <f>SUM(I6:AB6)</f>
        <v>126791</v>
      </c>
      <c r="AD6" s="17"/>
      <c r="AE6" s="2">
        <v>2</v>
      </c>
      <c r="AF6" s="7" t="s">
        <v>61</v>
      </c>
      <c r="AG6" s="3">
        <v>7000</v>
      </c>
      <c r="AH6" s="18"/>
      <c r="AI6" s="17"/>
      <c r="AJ6" s="19">
        <f>ROUND((I6+K6)*10/100,0)</f>
        <v>10104</v>
      </c>
      <c r="AK6" s="19">
        <f>O6</f>
        <v>14145</v>
      </c>
      <c r="AL6" s="20"/>
      <c r="AM6" s="20"/>
      <c r="AN6" s="15"/>
      <c r="AO6" s="20"/>
      <c r="AP6" s="15"/>
      <c r="AQ6" s="20">
        <v>0</v>
      </c>
      <c r="AR6" s="20"/>
      <c r="AS6" s="16">
        <v>0</v>
      </c>
      <c r="AT6" s="16"/>
      <c r="AU6" s="21"/>
      <c r="AV6" s="20"/>
      <c r="AW6" s="22">
        <f>P6</f>
        <v>0</v>
      </c>
      <c r="AX6" s="20"/>
      <c r="AY6" s="15"/>
      <c r="AZ6" s="20"/>
      <c r="BA6" s="15"/>
      <c r="BB6" s="14">
        <v>60</v>
      </c>
      <c r="BC6" s="23">
        <f>Z6</f>
        <v>0</v>
      </c>
      <c r="BD6" s="20"/>
      <c r="BE6" s="14">
        <v>0</v>
      </c>
      <c r="BF6" s="28">
        <v>0</v>
      </c>
      <c r="BG6" s="20"/>
      <c r="BH6" s="30"/>
      <c r="BI6" s="54">
        <f aca="true" t="shared" si="2" ref="BI6:BI25">AG6+AH6+AI6+AJ6+AK6+AL6+AM6+AN6+AO6+AP6+AQ6+AR6+AS6+AT6+AU6+AV6+AW6+AX6+AY6+AZ6+BA6+BB6+BC6+BD6+BE6+BF6+BG6+BH6</f>
        <v>31309</v>
      </c>
      <c r="BJ6" s="54">
        <f aca="true" t="shared" si="3" ref="BJ6:BJ22">AC6-BI6</f>
        <v>95482</v>
      </c>
      <c r="BK6" s="35"/>
    </row>
    <row r="7" spans="1:63" ht="18.75" customHeight="1">
      <c r="A7" s="11">
        <v>3</v>
      </c>
      <c r="B7" s="26">
        <v>17401</v>
      </c>
      <c r="C7" s="5" t="s">
        <v>66</v>
      </c>
      <c r="D7" s="6" t="s">
        <v>67</v>
      </c>
      <c r="E7" s="11">
        <v>8</v>
      </c>
      <c r="F7" s="10">
        <v>1</v>
      </c>
      <c r="G7" s="10">
        <v>1</v>
      </c>
      <c r="H7" s="11">
        <v>30</v>
      </c>
      <c r="I7" s="47">
        <v>66000</v>
      </c>
      <c r="J7" s="11">
        <v>0</v>
      </c>
      <c r="K7" s="12">
        <f t="shared" si="0"/>
        <v>22440</v>
      </c>
      <c r="L7" s="13">
        <v>1800</v>
      </c>
      <c r="M7" s="13">
        <f t="shared" si="1"/>
        <v>612</v>
      </c>
      <c r="N7" s="13">
        <f>ROUND(I7*9/100,0)</f>
        <v>5940</v>
      </c>
      <c r="O7" s="14">
        <v>0</v>
      </c>
      <c r="P7" s="20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53">
        <f>SUM(I7:AB7)</f>
        <v>96792</v>
      </c>
      <c r="AD7" s="17"/>
      <c r="AE7" s="2">
        <v>3</v>
      </c>
      <c r="AF7" s="5" t="s">
        <v>66</v>
      </c>
      <c r="AG7" s="3">
        <v>5000</v>
      </c>
      <c r="AH7" s="18"/>
      <c r="AI7" s="17"/>
      <c r="AJ7" s="19">
        <f>O7</f>
        <v>0</v>
      </c>
      <c r="AK7" s="19">
        <f>O7</f>
        <v>0</v>
      </c>
      <c r="AL7" s="20"/>
      <c r="AM7" s="20"/>
      <c r="AN7" s="15"/>
      <c r="AO7" s="20"/>
      <c r="AP7" s="15"/>
      <c r="AQ7" s="20">
        <v>0</v>
      </c>
      <c r="AR7" s="20"/>
      <c r="AS7" s="14">
        <v>6000</v>
      </c>
      <c r="AT7" s="14"/>
      <c r="AU7" s="21"/>
      <c r="AV7" s="20"/>
      <c r="AW7" s="22">
        <f>P7</f>
        <v>0</v>
      </c>
      <c r="AX7" s="20"/>
      <c r="AY7" s="15"/>
      <c r="AZ7" s="20"/>
      <c r="BA7" s="15"/>
      <c r="BB7" s="14">
        <v>60</v>
      </c>
      <c r="BC7" s="23">
        <f>Z7</f>
        <v>0</v>
      </c>
      <c r="BD7" s="29"/>
      <c r="BE7" s="14">
        <v>0</v>
      </c>
      <c r="BF7" s="28">
        <v>0</v>
      </c>
      <c r="BG7" s="20"/>
      <c r="BH7" s="30"/>
      <c r="BI7" s="54">
        <f t="shared" si="2"/>
        <v>11060</v>
      </c>
      <c r="BJ7" s="54">
        <f t="shared" si="3"/>
        <v>85732</v>
      </c>
      <c r="BK7" s="32"/>
    </row>
    <row r="8" spans="1:63" ht="18.75" customHeight="1">
      <c r="A8" s="11">
        <v>4</v>
      </c>
      <c r="B8" s="26">
        <v>76272</v>
      </c>
      <c r="C8" s="27" t="s">
        <v>71</v>
      </c>
      <c r="D8" s="6" t="s">
        <v>72</v>
      </c>
      <c r="E8" s="11">
        <v>8</v>
      </c>
      <c r="F8" s="10">
        <v>1</v>
      </c>
      <c r="G8" s="10">
        <v>1</v>
      </c>
      <c r="H8" s="11">
        <v>30</v>
      </c>
      <c r="I8" s="47">
        <v>52000</v>
      </c>
      <c r="J8" s="11">
        <v>0</v>
      </c>
      <c r="K8" s="12">
        <f t="shared" si="0"/>
        <v>17680</v>
      </c>
      <c r="L8" s="13">
        <v>1800</v>
      </c>
      <c r="M8" s="13">
        <f t="shared" si="1"/>
        <v>612</v>
      </c>
      <c r="N8" s="13">
        <v>0</v>
      </c>
      <c r="O8" s="14">
        <f>ROUND((I8+K8)*14/100,0)</f>
        <v>9755</v>
      </c>
      <c r="P8" s="20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53">
        <f>SUM(I8:AB8)</f>
        <v>81847</v>
      </c>
      <c r="AD8" s="17"/>
      <c r="AE8" s="2">
        <v>4</v>
      </c>
      <c r="AF8" s="27" t="s">
        <v>71</v>
      </c>
      <c r="AG8" s="3">
        <v>2000</v>
      </c>
      <c r="AH8" s="18"/>
      <c r="AI8" s="17"/>
      <c r="AJ8" s="19">
        <f>ROUND((I8+K8)*10/100,0)</f>
        <v>6968</v>
      </c>
      <c r="AK8" s="19">
        <f>O8</f>
        <v>9755</v>
      </c>
      <c r="AL8" s="20"/>
      <c r="AM8" s="20"/>
      <c r="AN8" s="15"/>
      <c r="AO8" s="20"/>
      <c r="AP8" s="15"/>
      <c r="AQ8" s="20">
        <v>0</v>
      </c>
      <c r="AR8" s="20"/>
      <c r="AS8" s="14">
        <v>0</v>
      </c>
      <c r="AT8" s="14"/>
      <c r="AU8" s="21"/>
      <c r="AV8" s="20"/>
      <c r="AW8" s="22">
        <v>0</v>
      </c>
      <c r="AX8" s="20"/>
      <c r="AY8" s="15"/>
      <c r="AZ8" s="20"/>
      <c r="BA8" s="15"/>
      <c r="BB8" s="14">
        <v>60</v>
      </c>
      <c r="BC8" s="23">
        <v>0</v>
      </c>
      <c r="BD8" s="20"/>
      <c r="BE8" s="14">
        <v>370</v>
      </c>
      <c r="BF8" s="28">
        <v>20</v>
      </c>
      <c r="BG8" s="20"/>
      <c r="BH8" s="30"/>
      <c r="BI8" s="54">
        <f t="shared" si="2"/>
        <v>19173</v>
      </c>
      <c r="BJ8" s="54">
        <f t="shared" si="3"/>
        <v>62674</v>
      </c>
      <c r="BK8" s="36"/>
    </row>
    <row r="9" spans="1:63" ht="15.75">
      <c r="A9" s="11">
        <v>5</v>
      </c>
      <c r="B9" s="41">
        <v>76271</v>
      </c>
      <c r="C9" s="40" t="s">
        <v>79</v>
      </c>
      <c r="D9" s="42" t="s">
        <v>78</v>
      </c>
      <c r="E9" s="43">
        <v>8</v>
      </c>
      <c r="F9" s="44">
        <v>1</v>
      </c>
      <c r="G9" s="44">
        <v>1</v>
      </c>
      <c r="H9" s="11">
        <v>30</v>
      </c>
      <c r="I9" s="49">
        <v>52000</v>
      </c>
      <c r="J9" s="11">
        <v>0</v>
      </c>
      <c r="K9" s="12">
        <f t="shared" si="0"/>
        <v>17680</v>
      </c>
      <c r="L9" s="45">
        <v>1800</v>
      </c>
      <c r="M9" s="13">
        <f t="shared" si="1"/>
        <v>612</v>
      </c>
      <c r="N9" s="13">
        <v>0</v>
      </c>
      <c r="O9" s="46">
        <f>ROUND((I9+K9)*14/100,0)</f>
        <v>9755</v>
      </c>
      <c r="P9" s="20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53">
        <f>SUM(I9:AB9)</f>
        <v>81847</v>
      </c>
      <c r="AD9" s="17"/>
      <c r="AE9" s="2">
        <v>5</v>
      </c>
      <c r="AF9" s="38" t="s">
        <v>79</v>
      </c>
      <c r="AG9" s="3">
        <v>0</v>
      </c>
      <c r="AH9" s="18"/>
      <c r="AI9" s="17"/>
      <c r="AJ9" s="19">
        <f>ROUND((I9+K9)*10/100,0)</f>
        <v>6968</v>
      </c>
      <c r="AK9" s="19">
        <f>O9</f>
        <v>9755</v>
      </c>
      <c r="AL9" s="20"/>
      <c r="AM9" s="20"/>
      <c r="AN9" s="15"/>
      <c r="AO9" s="20"/>
      <c r="AP9" s="15"/>
      <c r="AQ9" s="20">
        <v>0</v>
      </c>
      <c r="AR9" s="20"/>
      <c r="AS9" s="14">
        <v>0</v>
      </c>
      <c r="AT9" s="14"/>
      <c r="AU9" s="21"/>
      <c r="AV9" s="20"/>
      <c r="AW9" s="22"/>
      <c r="AX9" s="20"/>
      <c r="AY9" s="15"/>
      <c r="AZ9" s="20"/>
      <c r="BA9" s="15"/>
      <c r="BB9" s="14">
        <v>60</v>
      </c>
      <c r="BC9" s="23"/>
      <c r="BD9" s="20"/>
      <c r="BE9" s="14">
        <v>370</v>
      </c>
      <c r="BF9" s="28">
        <v>20</v>
      </c>
      <c r="BG9" s="20"/>
      <c r="BH9" s="30"/>
      <c r="BI9" s="54">
        <f t="shared" si="2"/>
        <v>17173</v>
      </c>
      <c r="BJ9" s="54">
        <f t="shared" si="3"/>
        <v>64674</v>
      </c>
      <c r="BK9" s="39"/>
    </row>
    <row r="10" spans="1:63" ht="18.75" customHeight="1">
      <c r="A10" s="11">
        <v>6</v>
      </c>
      <c r="B10" s="9">
        <v>53660</v>
      </c>
      <c r="C10" s="7" t="s">
        <v>54</v>
      </c>
      <c r="D10" s="7" t="s">
        <v>65</v>
      </c>
      <c r="E10" s="11">
        <v>7</v>
      </c>
      <c r="F10" s="9">
        <v>1</v>
      </c>
      <c r="G10" s="9">
        <v>1</v>
      </c>
      <c r="H10" s="11">
        <v>30</v>
      </c>
      <c r="I10" s="50">
        <v>53600</v>
      </c>
      <c r="J10" s="11">
        <v>0</v>
      </c>
      <c r="K10" s="12">
        <f t="shared" si="0"/>
        <v>18224</v>
      </c>
      <c r="L10" s="13">
        <v>1800</v>
      </c>
      <c r="M10" s="13">
        <f t="shared" si="1"/>
        <v>612</v>
      </c>
      <c r="N10" s="13">
        <v>0</v>
      </c>
      <c r="O10" s="14">
        <f>ROUND((I10+K10)*14/100,0)</f>
        <v>10055</v>
      </c>
      <c r="P10" s="20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53">
        <f>SUM(I10:AB10)</f>
        <v>84291</v>
      </c>
      <c r="AD10" s="17"/>
      <c r="AE10" s="2">
        <v>6</v>
      </c>
      <c r="AF10" s="7" t="s">
        <v>54</v>
      </c>
      <c r="AG10" s="3">
        <v>3000</v>
      </c>
      <c r="AH10" s="18"/>
      <c r="AI10" s="17"/>
      <c r="AJ10" s="19">
        <f>ROUND((I10+K10)*10/100,0)</f>
        <v>7182</v>
      </c>
      <c r="AK10" s="19">
        <f>O10</f>
        <v>10055</v>
      </c>
      <c r="AL10" s="20"/>
      <c r="AM10" s="20"/>
      <c r="AN10" s="15"/>
      <c r="AO10" s="20"/>
      <c r="AP10" s="15"/>
      <c r="AQ10" s="20">
        <v>0</v>
      </c>
      <c r="AR10" s="20"/>
      <c r="AS10" s="14">
        <v>0</v>
      </c>
      <c r="AT10" s="14"/>
      <c r="AU10" s="21"/>
      <c r="AV10" s="20"/>
      <c r="AW10" s="22">
        <f>P10</f>
        <v>0</v>
      </c>
      <c r="AX10" s="20"/>
      <c r="AY10" s="15"/>
      <c r="AZ10" s="20"/>
      <c r="BA10" s="15"/>
      <c r="BB10" s="14">
        <v>60</v>
      </c>
      <c r="BC10" s="23">
        <f>Z10</f>
        <v>0</v>
      </c>
      <c r="BD10" s="20"/>
      <c r="BE10" s="14">
        <v>560</v>
      </c>
      <c r="BF10" s="28">
        <v>20</v>
      </c>
      <c r="BG10" s="20"/>
      <c r="BH10" s="30"/>
      <c r="BI10" s="54">
        <f t="shared" si="2"/>
        <v>20877</v>
      </c>
      <c r="BJ10" s="54">
        <f t="shared" si="3"/>
        <v>63414</v>
      </c>
      <c r="BK10" s="32"/>
    </row>
    <row r="11" spans="1:63" ht="18.75" customHeight="1">
      <c r="A11" s="11">
        <v>7</v>
      </c>
      <c r="B11" s="9">
        <v>56010</v>
      </c>
      <c r="C11" s="7" t="s">
        <v>68</v>
      </c>
      <c r="D11" s="7" t="s">
        <v>69</v>
      </c>
      <c r="E11" s="11">
        <v>7</v>
      </c>
      <c r="F11" s="9">
        <v>1</v>
      </c>
      <c r="G11" s="9">
        <v>1</v>
      </c>
      <c r="H11" s="11">
        <v>30</v>
      </c>
      <c r="I11" s="50">
        <v>53600</v>
      </c>
      <c r="J11" s="11">
        <v>0</v>
      </c>
      <c r="K11" s="12">
        <f t="shared" si="0"/>
        <v>18224</v>
      </c>
      <c r="L11" s="13">
        <v>1800</v>
      </c>
      <c r="M11" s="13">
        <f t="shared" si="1"/>
        <v>612</v>
      </c>
      <c r="N11" s="13">
        <v>0</v>
      </c>
      <c r="O11" s="14">
        <f>ROUND((I11+K11)*14/100,0)</f>
        <v>10055</v>
      </c>
      <c r="P11" s="20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53">
        <f>SUM(I11:AB11)</f>
        <v>84291</v>
      </c>
      <c r="AD11" s="17"/>
      <c r="AE11" s="2">
        <v>7</v>
      </c>
      <c r="AF11" s="7" t="s">
        <v>68</v>
      </c>
      <c r="AG11" s="3">
        <v>3000</v>
      </c>
      <c r="AH11" s="18"/>
      <c r="AI11" s="17"/>
      <c r="AJ11" s="19">
        <f>ROUND((I11+K11)*10/100,0)</f>
        <v>7182</v>
      </c>
      <c r="AK11" s="19">
        <f>O11</f>
        <v>10055</v>
      </c>
      <c r="AL11" s="20"/>
      <c r="AM11" s="20"/>
      <c r="AN11" s="15"/>
      <c r="AO11" s="20"/>
      <c r="AP11" s="15"/>
      <c r="AQ11" s="20">
        <v>0</v>
      </c>
      <c r="AR11" s="20"/>
      <c r="AS11" s="14">
        <v>0</v>
      </c>
      <c r="AT11" s="14"/>
      <c r="AU11" s="21"/>
      <c r="AV11" s="20"/>
      <c r="AW11" s="22">
        <f>P11</f>
        <v>0</v>
      </c>
      <c r="AX11" s="20"/>
      <c r="AY11" s="15"/>
      <c r="AZ11" s="20"/>
      <c r="BA11" s="15"/>
      <c r="BB11" s="14">
        <v>60</v>
      </c>
      <c r="BC11" s="23">
        <f>Z11</f>
        <v>0</v>
      </c>
      <c r="BD11" s="29"/>
      <c r="BE11" s="14">
        <v>560</v>
      </c>
      <c r="BF11" s="28">
        <v>20</v>
      </c>
      <c r="BG11" s="20"/>
      <c r="BH11" s="30"/>
      <c r="BI11" s="54">
        <f t="shared" si="2"/>
        <v>20877</v>
      </c>
      <c r="BJ11" s="54">
        <f t="shared" si="3"/>
        <v>63414</v>
      </c>
      <c r="BK11" s="32"/>
    </row>
    <row r="12" spans="1:63" ht="21.75" customHeight="1">
      <c r="A12" s="11">
        <v>8</v>
      </c>
      <c r="B12" s="9">
        <v>78853</v>
      </c>
      <c r="C12" s="7" t="s">
        <v>70</v>
      </c>
      <c r="D12" s="31" t="s">
        <v>76</v>
      </c>
      <c r="E12" s="11">
        <v>7</v>
      </c>
      <c r="F12" s="9">
        <v>1</v>
      </c>
      <c r="G12" s="9">
        <v>1</v>
      </c>
      <c r="H12" s="11">
        <v>30</v>
      </c>
      <c r="I12" s="50">
        <v>49000</v>
      </c>
      <c r="J12" s="11">
        <v>0</v>
      </c>
      <c r="K12" s="12">
        <f t="shared" si="0"/>
        <v>16660</v>
      </c>
      <c r="L12" s="13">
        <v>1800</v>
      </c>
      <c r="M12" s="13">
        <f t="shared" si="1"/>
        <v>612</v>
      </c>
      <c r="N12" s="13">
        <f aca="true" t="shared" si="4" ref="N12:N22">ROUND(I12*9/100,0)</f>
        <v>4410</v>
      </c>
      <c r="O12" s="14">
        <f>ROUND((I12+K12)*14/100,0)</f>
        <v>9192</v>
      </c>
      <c r="P12" s="20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53">
        <f>SUM(I12:AB12)</f>
        <v>81674</v>
      </c>
      <c r="AD12" s="17"/>
      <c r="AE12" s="2">
        <v>8</v>
      </c>
      <c r="AF12" s="7" t="s">
        <v>70</v>
      </c>
      <c r="AG12" s="3">
        <v>2500</v>
      </c>
      <c r="AH12" s="18"/>
      <c r="AI12" s="17"/>
      <c r="AJ12" s="19">
        <f>ROUND((I12+K12)*10/100,0)</f>
        <v>6566</v>
      </c>
      <c r="AK12" s="19">
        <f>O12</f>
        <v>9192</v>
      </c>
      <c r="AL12" s="20"/>
      <c r="AM12" s="20"/>
      <c r="AN12" s="15"/>
      <c r="AO12" s="20"/>
      <c r="AP12" s="15"/>
      <c r="AQ12" s="20">
        <v>0</v>
      </c>
      <c r="AR12" s="20"/>
      <c r="AS12" s="14">
        <v>0</v>
      </c>
      <c r="AT12" s="14"/>
      <c r="AU12" s="21"/>
      <c r="AV12" s="20"/>
      <c r="AW12" s="22"/>
      <c r="AX12" s="20"/>
      <c r="AY12" s="15"/>
      <c r="AZ12" s="20"/>
      <c r="BA12" s="15"/>
      <c r="BB12" s="14">
        <v>60</v>
      </c>
      <c r="BC12" s="23">
        <v>0</v>
      </c>
      <c r="BD12" s="29"/>
      <c r="BE12" s="14">
        <v>0</v>
      </c>
      <c r="BF12" s="28">
        <v>0</v>
      </c>
      <c r="BG12" s="20"/>
      <c r="BH12" s="30"/>
      <c r="BI12" s="54">
        <f t="shared" si="2"/>
        <v>18318</v>
      </c>
      <c r="BJ12" s="54">
        <f t="shared" si="3"/>
        <v>63356</v>
      </c>
      <c r="BK12" s="32"/>
    </row>
    <row r="13" spans="1:63" ht="40.5" customHeight="1">
      <c r="A13" s="11">
        <v>9</v>
      </c>
      <c r="B13" s="26">
        <v>30031</v>
      </c>
      <c r="C13" s="5" t="s">
        <v>49</v>
      </c>
      <c r="D13" s="6" t="s">
        <v>50</v>
      </c>
      <c r="E13" s="11">
        <v>8</v>
      </c>
      <c r="F13" s="10">
        <v>1</v>
      </c>
      <c r="G13" s="10">
        <v>1</v>
      </c>
      <c r="H13" s="11">
        <v>30</v>
      </c>
      <c r="I13" s="47">
        <v>76500</v>
      </c>
      <c r="J13" s="11">
        <v>0</v>
      </c>
      <c r="K13" s="12">
        <f t="shared" si="0"/>
        <v>26010</v>
      </c>
      <c r="L13" s="13">
        <v>1800</v>
      </c>
      <c r="M13" s="13">
        <f t="shared" si="1"/>
        <v>612</v>
      </c>
      <c r="N13" s="13">
        <f t="shared" si="4"/>
        <v>6885</v>
      </c>
      <c r="O13" s="14">
        <v>0</v>
      </c>
      <c r="P13" s="20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53">
        <f>SUM(I13:AB13)</f>
        <v>111807</v>
      </c>
      <c r="AD13" s="17"/>
      <c r="AE13" s="2">
        <v>9</v>
      </c>
      <c r="AF13" s="5" t="s">
        <v>49</v>
      </c>
      <c r="AG13" s="3">
        <v>10000</v>
      </c>
      <c r="AH13" s="18"/>
      <c r="AI13" s="17"/>
      <c r="AJ13" s="19">
        <f>O13</f>
        <v>0</v>
      </c>
      <c r="AK13" s="19">
        <f>O13</f>
        <v>0</v>
      </c>
      <c r="AL13" s="20"/>
      <c r="AM13" s="20"/>
      <c r="AN13" s="15"/>
      <c r="AO13" s="20"/>
      <c r="AP13" s="15"/>
      <c r="AQ13" s="20">
        <v>0</v>
      </c>
      <c r="AR13" s="20"/>
      <c r="AS13" s="14">
        <v>12000</v>
      </c>
      <c r="AT13" s="14"/>
      <c r="AU13" s="21"/>
      <c r="AV13" s="20"/>
      <c r="AW13" s="22">
        <f>P13</f>
        <v>0</v>
      </c>
      <c r="AX13" s="20"/>
      <c r="AY13" s="15"/>
      <c r="AZ13" s="20"/>
      <c r="BA13" s="15"/>
      <c r="BB13" s="14">
        <v>60</v>
      </c>
      <c r="BC13" s="23">
        <v>0</v>
      </c>
      <c r="BD13" s="57"/>
      <c r="BE13" s="14">
        <v>0</v>
      </c>
      <c r="BF13" s="28">
        <v>0</v>
      </c>
      <c r="BG13" s="20"/>
      <c r="BH13" s="30"/>
      <c r="BI13" s="54">
        <f t="shared" si="2"/>
        <v>22060</v>
      </c>
      <c r="BJ13" s="54">
        <f t="shared" si="3"/>
        <v>89747</v>
      </c>
      <c r="BK13" s="58"/>
    </row>
    <row r="14" spans="1:63" ht="18.75" customHeight="1">
      <c r="A14" s="11">
        <v>10</v>
      </c>
      <c r="B14" s="26">
        <v>1963</v>
      </c>
      <c r="C14" s="5" t="s">
        <v>74</v>
      </c>
      <c r="D14" s="6" t="s">
        <v>73</v>
      </c>
      <c r="E14" s="11">
        <v>10</v>
      </c>
      <c r="F14" s="10">
        <v>1</v>
      </c>
      <c r="G14" s="10">
        <v>1</v>
      </c>
      <c r="H14" s="11">
        <v>30</v>
      </c>
      <c r="I14" s="50">
        <v>87400</v>
      </c>
      <c r="J14" s="11">
        <v>0</v>
      </c>
      <c r="K14" s="12">
        <f t="shared" si="0"/>
        <v>29716</v>
      </c>
      <c r="L14" s="13">
        <v>3600</v>
      </c>
      <c r="M14" s="13">
        <f t="shared" si="1"/>
        <v>1224</v>
      </c>
      <c r="N14" s="13">
        <f t="shared" si="4"/>
        <v>7866</v>
      </c>
      <c r="O14" s="14">
        <v>0</v>
      </c>
      <c r="P14" s="20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53">
        <f>SUM(I14:AB14)</f>
        <v>129806</v>
      </c>
      <c r="AD14" s="17"/>
      <c r="AE14" s="2">
        <v>10</v>
      </c>
      <c r="AF14" s="5" t="s">
        <v>74</v>
      </c>
      <c r="AG14" s="3">
        <v>10000</v>
      </c>
      <c r="AH14" s="18"/>
      <c r="AI14" s="17"/>
      <c r="AJ14" s="19">
        <v>0</v>
      </c>
      <c r="AK14" s="19">
        <v>0</v>
      </c>
      <c r="AL14" s="20"/>
      <c r="AM14" s="20"/>
      <c r="AN14" s="15"/>
      <c r="AO14" s="20"/>
      <c r="AP14" s="15"/>
      <c r="AQ14" s="20">
        <v>0</v>
      </c>
      <c r="AR14" s="20"/>
      <c r="AS14" s="14">
        <v>8000</v>
      </c>
      <c r="AT14" s="14"/>
      <c r="AU14" s="21"/>
      <c r="AV14" s="20"/>
      <c r="AW14" s="22">
        <v>0</v>
      </c>
      <c r="AX14" s="20"/>
      <c r="AY14" s="15"/>
      <c r="AZ14" s="20"/>
      <c r="BA14" s="15"/>
      <c r="BB14" s="14">
        <v>60</v>
      </c>
      <c r="BC14" s="23">
        <v>0</v>
      </c>
      <c r="BD14" s="20"/>
      <c r="BE14" s="14">
        <v>0</v>
      </c>
      <c r="BF14" s="28">
        <v>0</v>
      </c>
      <c r="BG14" s="20"/>
      <c r="BH14" s="30"/>
      <c r="BI14" s="54">
        <f t="shared" si="2"/>
        <v>18060</v>
      </c>
      <c r="BJ14" s="54">
        <f t="shared" si="3"/>
        <v>111746</v>
      </c>
      <c r="BK14" s="33"/>
    </row>
    <row r="15" spans="1:63" ht="18.75" customHeight="1">
      <c r="A15" s="11">
        <v>11</v>
      </c>
      <c r="B15" s="26">
        <v>50356</v>
      </c>
      <c r="C15" s="5" t="s">
        <v>85</v>
      </c>
      <c r="D15" s="6" t="s">
        <v>88</v>
      </c>
      <c r="E15" s="11">
        <v>8</v>
      </c>
      <c r="F15" s="10">
        <v>1</v>
      </c>
      <c r="G15" s="10">
        <v>1</v>
      </c>
      <c r="H15" s="11">
        <v>30</v>
      </c>
      <c r="I15" s="50">
        <v>70000</v>
      </c>
      <c r="J15" s="11">
        <v>0</v>
      </c>
      <c r="K15" s="12">
        <f t="shared" si="0"/>
        <v>23800</v>
      </c>
      <c r="L15" s="13">
        <v>1800</v>
      </c>
      <c r="M15" s="13">
        <f t="shared" si="1"/>
        <v>612</v>
      </c>
      <c r="N15" s="13">
        <f t="shared" si="4"/>
        <v>6300</v>
      </c>
      <c r="O15" s="14">
        <f>ROUND((I15+K15)*14/100,0)</f>
        <v>13132</v>
      </c>
      <c r="P15" s="20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53">
        <f>SUM(I15:AB15)</f>
        <v>115644</v>
      </c>
      <c r="AD15" s="17"/>
      <c r="AE15" s="2">
        <v>11</v>
      </c>
      <c r="AF15" s="5" t="s">
        <v>85</v>
      </c>
      <c r="AG15" s="3">
        <v>5000</v>
      </c>
      <c r="AH15" s="18"/>
      <c r="AI15" s="17"/>
      <c r="AJ15" s="19">
        <f aca="true" t="shared" si="5" ref="AJ15:AJ22">ROUND((I15+K15)*10/100,0)</f>
        <v>9380</v>
      </c>
      <c r="AK15" s="56">
        <f>O15</f>
        <v>13132</v>
      </c>
      <c r="AL15" s="20"/>
      <c r="AM15" s="20"/>
      <c r="AN15" s="15"/>
      <c r="AO15" s="20"/>
      <c r="AP15" s="15"/>
      <c r="AQ15" s="20">
        <v>0</v>
      </c>
      <c r="AR15" s="20"/>
      <c r="AS15" s="14">
        <v>0</v>
      </c>
      <c r="AT15" s="14"/>
      <c r="AU15" s="21"/>
      <c r="AV15" s="20"/>
      <c r="AW15" s="22">
        <v>0</v>
      </c>
      <c r="AX15" s="20"/>
      <c r="AY15" s="15"/>
      <c r="AZ15" s="20"/>
      <c r="BA15" s="15"/>
      <c r="BB15" s="14">
        <v>60</v>
      </c>
      <c r="BC15" s="22">
        <v>0</v>
      </c>
      <c r="BD15" s="20"/>
      <c r="BE15" s="14">
        <v>0</v>
      </c>
      <c r="BF15" s="28">
        <v>0</v>
      </c>
      <c r="BG15" s="20"/>
      <c r="BH15" s="30"/>
      <c r="BI15" s="54">
        <f t="shared" si="2"/>
        <v>27572</v>
      </c>
      <c r="BJ15" s="54">
        <f t="shared" si="3"/>
        <v>88072</v>
      </c>
      <c r="BK15" s="33"/>
    </row>
    <row r="16" spans="1:63" ht="18.75" customHeight="1">
      <c r="A16" s="11">
        <v>12</v>
      </c>
      <c r="B16" s="9">
        <v>62620</v>
      </c>
      <c r="C16" s="7" t="s">
        <v>64</v>
      </c>
      <c r="D16" s="7" t="s">
        <v>51</v>
      </c>
      <c r="E16" s="11">
        <v>7</v>
      </c>
      <c r="F16" s="9">
        <v>1</v>
      </c>
      <c r="G16" s="9">
        <v>1</v>
      </c>
      <c r="H16" s="11">
        <v>30</v>
      </c>
      <c r="I16" s="50">
        <v>53600</v>
      </c>
      <c r="J16" s="11">
        <v>0</v>
      </c>
      <c r="K16" s="12">
        <f t="shared" si="0"/>
        <v>18224</v>
      </c>
      <c r="L16" s="13">
        <v>3600</v>
      </c>
      <c r="M16" s="13">
        <f t="shared" si="1"/>
        <v>1224</v>
      </c>
      <c r="N16" s="13">
        <v>0</v>
      </c>
      <c r="O16" s="14">
        <f aca="true" t="shared" si="6" ref="O16:O22">ROUND((I16+K16)*14/100,0)</f>
        <v>10055</v>
      </c>
      <c r="P16" s="20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53">
        <f>SUM(I16:AB16)</f>
        <v>86703</v>
      </c>
      <c r="AD16" s="17"/>
      <c r="AE16" s="2">
        <v>12</v>
      </c>
      <c r="AF16" s="7" t="s">
        <v>64</v>
      </c>
      <c r="AG16" s="3">
        <v>4000</v>
      </c>
      <c r="AH16" s="18"/>
      <c r="AI16" s="17"/>
      <c r="AJ16" s="19">
        <f t="shared" si="5"/>
        <v>7182</v>
      </c>
      <c r="AK16" s="19">
        <f>O16</f>
        <v>10055</v>
      </c>
      <c r="AL16" s="20"/>
      <c r="AM16" s="20"/>
      <c r="AN16" s="15"/>
      <c r="AO16" s="20"/>
      <c r="AP16" s="15"/>
      <c r="AQ16" s="20">
        <v>0</v>
      </c>
      <c r="AR16" s="20"/>
      <c r="AS16" s="14">
        <v>0</v>
      </c>
      <c r="AT16" s="14"/>
      <c r="AU16" s="21"/>
      <c r="AV16" s="20"/>
      <c r="AW16" s="22">
        <f>P16</f>
        <v>0</v>
      </c>
      <c r="AX16" s="20"/>
      <c r="AY16" s="15"/>
      <c r="AZ16" s="20"/>
      <c r="BA16" s="15"/>
      <c r="BB16" s="14">
        <v>60</v>
      </c>
      <c r="BC16" s="23">
        <f>Z16</f>
        <v>0</v>
      </c>
      <c r="BD16" s="20"/>
      <c r="BE16" s="14">
        <v>560</v>
      </c>
      <c r="BF16" s="28">
        <v>20</v>
      </c>
      <c r="BG16" s="20"/>
      <c r="BH16" s="30"/>
      <c r="BI16" s="54">
        <f t="shared" si="2"/>
        <v>21877</v>
      </c>
      <c r="BJ16" s="54">
        <f t="shared" si="3"/>
        <v>64826</v>
      </c>
      <c r="BK16" s="32"/>
    </row>
    <row r="17" spans="1:63" ht="18.75" customHeight="1">
      <c r="A17" s="11">
        <v>13</v>
      </c>
      <c r="B17" s="9">
        <v>30070</v>
      </c>
      <c r="C17" s="7" t="s">
        <v>86</v>
      </c>
      <c r="D17" s="7" t="s">
        <v>89</v>
      </c>
      <c r="E17" s="11">
        <v>7</v>
      </c>
      <c r="F17" s="9">
        <v>1</v>
      </c>
      <c r="G17" s="9">
        <v>1</v>
      </c>
      <c r="H17" s="11">
        <v>30</v>
      </c>
      <c r="I17" s="50">
        <v>74300</v>
      </c>
      <c r="J17" s="11">
        <v>0</v>
      </c>
      <c r="K17" s="12">
        <f t="shared" si="0"/>
        <v>25262</v>
      </c>
      <c r="L17" s="13">
        <v>1800</v>
      </c>
      <c r="M17" s="13">
        <f t="shared" si="1"/>
        <v>612</v>
      </c>
      <c r="N17" s="13">
        <f t="shared" si="4"/>
        <v>6687</v>
      </c>
      <c r="O17" s="14">
        <v>0</v>
      </c>
      <c r="P17" s="20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53">
        <f>SUM(I17:AB17)</f>
        <v>108661</v>
      </c>
      <c r="AD17" s="17"/>
      <c r="AE17" s="2">
        <v>13</v>
      </c>
      <c r="AF17" s="7" t="s">
        <v>86</v>
      </c>
      <c r="AG17" s="3">
        <v>6500</v>
      </c>
      <c r="AH17" s="18"/>
      <c r="AI17" s="17"/>
      <c r="AJ17" s="19">
        <v>0</v>
      </c>
      <c r="AK17" s="19">
        <v>0</v>
      </c>
      <c r="AL17" s="20"/>
      <c r="AM17" s="20"/>
      <c r="AN17" s="15"/>
      <c r="AO17" s="20"/>
      <c r="AP17" s="15"/>
      <c r="AQ17" s="20">
        <v>0</v>
      </c>
      <c r="AR17" s="20"/>
      <c r="AS17" s="14">
        <v>5000</v>
      </c>
      <c r="AT17" s="14"/>
      <c r="AU17" s="21"/>
      <c r="AV17" s="20"/>
      <c r="AW17" s="22">
        <f>P17</f>
        <v>0</v>
      </c>
      <c r="AX17" s="20"/>
      <c r="AY17" s="15"/>
      <c r="AZ17" s="20"/>
      <c r="BA17" s="15"/>
      <c r="BB17" s="14">
        <v>60</v>
      </c>
      <c r="BC17" s="22">
        <f>V17</f>
        <v>0</v>
      </c>
      <c r="BD17" s="20"/>
      <c r="BE17" s="14">
        <v>0</v>
      </c>
      <c r="BF17" s="28">
        <v>0</v>
      </c>
      <c r="BG17" s="20"/>
      <c r="BH17" s="30"/>
      <c r="BI17" s="54">
        <f t="shared" si="2"/>
        <v>11560</v>
      </c>
      <c r="BJ17" s="54">
        <f t="shared" si="3"/>
        <v>97101</v>
      </c>
      <c r="BK17" s="32"/>
    </row>
    <row r="18" spans="1:63" ht="17.25" customHeight="1">
      <c r="A18" s="11">
        <v>14</v>
      </c>
      <c r="B18" s="9">
        <v>9487</v>
      </c>
      <c r="C18" s="7" t="s">
        <v>53</v>
      </c>
      <c r="D18" s="7" t="s">
        <v>52</v>
      </c>
      <c r="E18" s="11">
        <v>6</v>
      </c>
      <c r="F18" s="9">
        <v>6</v>
      </c>
      <c r="G18" s="9">
        <v>5</v>
      </c>
      <c r="H18" s="11">
        <v>30</v>
      </c>
      <c r="I18" s="50">
        <v>52000</v>
      </c>
      <c r="J18" s="11">
        <v>0</v>
      </c>
      <c r="K18" s="12">
        <f t="shared" si="0"/>
        <v>17680</v>
      </c>
      <c r="L18" s="13">
        <v>1800</v>
      </c>
      <c r="M18" s="13">
        <f t="shared" si="1"/>
        <v>612</v>
      </c>
      <c r="N18" s="13">
        <v>0</v>
      </c>
      <c r="O18" s="14">
        <f t="shared" si="6"/>
        <v>9755</v>
      </c>
      <c r="P18" s="20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53">
        <f>SUM(I18:AB18)</f>
        <v>81847</v>
      </c>
      <c r="AD18" s="17"/>
      <c r="AE18" s="2">
        <v>14</v>
      </c>
      <c r="AF18" s="37" t="s">
        <v>53</v>
      </c>
      <c r="AG18" s="3">
        <v>3000</v>
      </c>
      <c r="AH18" s="18"/>
      <c r="AI18" s="17"/>
      <c r="AJ18" s="19">
        <f t="shared" si="5"/>
        <v>6968</v>
      </c>
      <c r="AK18" s="19">
        <f>O18</f>
        <v>9755</v>
      </c>
      <c r="AL18" s="20"/>
      <c r="AM18" s="20"/>
      <c r="AN18" s="15"/>
      <c r="AO18" s="20"/>
      <c r="AP18" s="15"/>
      <c r="AQ18" s="20">
        <v>0</v>
      </c>
      <c r="AR18" s="20"/>
      <c r="AS18" s="14">
        <v>0</v>
      </c>
      <c r="AT18" s="14"/>
      <c r="AU18" s="21"/>
      <c r="AV18" s="20"/>
      <c r="AW18" s="22">
        <f>P18</f>
        <v>0</v>
      </c>
      <c r="AX18" s="20"/>
      <c r="AY18" s="15"/>
      <c r="AZ18" s="20"/>
      <c r="BA18" s="15"/>
      <c r="BB18" s="14">
        <v>60</v>
      </c>
      <c r="BC18" s="23">
        <f>Z18</f>
        <v>0</v>
      </c>
      <c r="BD18" s="20"/>
      <c r="BE18" s="14">
        <v>560</v>
      </c>
      <c r="BF18" s="28">
        <v>20</v>
      </c>
      <c r="BG18" s="20"/>
      <c r="BH18" s="30"/>
      <c r="BI18" s="54">
        <f t="shared" si="2"/>
        <v>20363</v>
      </c>
      <c r="BJ18" s="54">
        <f t="shared" si="3"/>
        <v>61484</v>
      </c>
      <c r="BK18" s="35"/>
    </row>
    <row r="19" spans="1:63" ht="18.75" customHeight="1">
      <c r="A19" s="11">
        <v>15</v>
      </c>
      <c r="B19" s="10">
        <v>60900</v>
      </c>
      <c r="C19" s="5" t="s">
        <v>63</v>
      </c>
      <c r="D19" s="6" t="s">
        <v>52</v>
      </c>
      <c r="E19" s="11">
        <v>6</v>
      </c>
      <c r="F19" s="10">
        <v>6</v>
      </c>
      <c r="G19" s="10">
        <v>5</v>
      </c>
      <c r="H19" s="11">
        <v>30</v>
      </c>
      <c r="I19" s="51">
        <v>44900</v>
      </c>
      <c r="J19" s="11">
        <v>0</v>
      </c>
      <c r="K19" s="12">
        <f t="shared" si="0"/>
        <v>15266</v>
      </c>
      <c r="L19" s="13">
        <v>1800</v>
      </c>
      <c r="M19" s="13">
        <f t="shared" si="1"/>
        <v>612</v>
      </c>
      <c r="N19" s="13">
        <v>0</v>
      </c>
      <c r="O19" s="14">
        <f t="shared" si="6"/>
        <v>8423</v>
      </c>
      <c r="P19" s="20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53">
        <f>SUM(I19:AB19)</f>
        <v>71001</v>
      </c>
      <c r="AD19" s="17"/>
      <c r="AE19" s="2">
        <v>15</v>
      </c>
      <c r="AF19" s="5" t="s">
        <v>63</v>
      </c>
      <c r="AG19" s="3">
        <v>500</v>
      </c>
      <c r="AH19" s="18"/>
      <c r="AI19" s="17"/>
      <c r="AJ19" s="19">
        <f t="shared" si="5"/>
        <v>6017</v>
      </c>
      <c r="AK19" s="19">
        <f aca="true" t="shared" si="7" ref="AK19:AK24">O19</f>
        <v>8423</v>
      </c>
      <c r="AL19" s="20"/>
      <c r="AM19" s="20"/>
      <c r="AN19" s="15"/>
      <c r="AO19" s="20"/>
      <c r="AP19" s="15"/>
      <c r="AQ19" s="20">
        <v>0</v>
      </c>
      <c r="AR19" s="20"/>
      <c r="AS19" s="16">
        <v>0</v>
      </c>
      <c r="AT19" s="16"/>
      <c r="AU19" s="21"/>
      <c r="AV19" s="20"/>
      <c r="AW19" s="22">
        <f>P19</f>
        <v>0</v>
      </c>
      <c r="AX19" s="20"/>
      <c r="AY19" s="15"/>
      <c r="AZ19" s="20"/>
      <c r="BA19" s="15"/>
      <c r="BB19" s="14">
        <v>60</v>
      </c>
      <c r="BC19" s="23">
        <f>Z19</f>
        <v>0</v>
      </c>
      <c r="BD19" s="20"/>
      <c r="BE19" s="14">
        <v>370</v>
      </c>
      <c r="BF19" s="28">
        <v>20</v>
      </c>
      <c r="BG19" s="20"/>
      <c r="BH19" s="30"/>
      <c r="BI19" s="54">
        <f t="shared" si="2"/>
        <v>15390</v>
      </c>
      <c r="BJ19" s="54">
        <f t="shared" si="3"/>
        <v>55611</v>
      </c>
      <c r="BK19" s="2"/>
    </row>
    <row r="20" spans="1:63" ht="30" customHeight="1">
      <c r="A20" s="11">
        <v>16</v>
      </c>
      <c r="B20" s="10">
        <v>74744</v>
      </c>
      <c r="C20" s="5" t="s">
        <v>87</v>
      </c>
      <c r="D20" s="6" t="s">
        <v>52</v>
      </c>
      <c r="E20" s="11">
        <v>6</v>
      </c>
      <c r="F20" s="10">
        <v>6</v>
      </c>
      <c r="G20" s="10">
        <v>5</v>
      </c>
      <c r="H20" s="11">
        <v>30</v>
      </c>
      <c r="I20" s="51">
        <v>39900</v>
      </c>
      <c r="J20" s="11">
        <v>0</v>
      </c>
      <c r="K20" s="12">
        <f t="shared" si="0"/>
        <v>13566</v>
      </c>
      <c r="L20" s="13">
        <v>1800</v>
      </c>
      <c r="M20" s="13">
        <f t="shared" si="1"/>
        <v>612</v>
      </c>
      <c r="N20" s="13">
        <f t="shared" si="4"/>
        <v>3591</v>
      </c>
      <c r="O20" s="14">
        <f>ROUND((I20+K20)*14/100,0)</f>
        <v>7485</v>
      </c>
      <c r="P20" s="20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53">
        <f>SUM(I20:AB20)</f>
        <v>66954</v>
      </c>
      <c r="AD20" s="17"/>
      <c r="AE20" s="2">
        <v>16</v>
      </c>
      <c r="AF20" s="5" t="s">
        <v>87</v>
      </c>
      <c r="AG20" s="3">
        <v>0</v>
      </c>
      <c r="AH20" s="18"/>
      <c r="AI20" s="17"/>
      <c r="AJ20" s="19">
        <f t="shared" si="5"/>
        <v>5347</v>
      </c>
      <c r="AK20" s="19">
        <f t="shared" si="7"/>
        <v>7485</v>
      </c>
      <c r="AL20" s="20"/>
      <c r="AM20" s="20"/>
      <c r="AN20" s="15"/>
      <c r="AO20" s="20"/>
      <c r="AP20" s="15"/>
      <c r="AQ20" s="20">
        <v>0</v>
      </c>
      <c r="AR20" s="20"/>
      <c r="AS20" s="16">
        <v>0</v>
      </c>
      <c r="AT20" s="16"/>
      <c r="AU20" s="21"/>
      <c r="AV20" s="20"/>
      <c r="AW20" s="22">
        <f>P20</f>
        <v>0</v>
      </c>
      <c r="AX20" s="20"/>
      <c r="AY20" s="15"/>
      <c r="AZ20" s="20"/>
      <c r="BA20" s="15"/>
      <c r="BB20" s="14">
        <v>60</v>
      </c>
      <c r="BC20" s="22">
        <f>V20</f>
        <v>0</v>
      </c>
      <c r="BD20" s="20"/>
      <c r="BE20" s="14">
        <v>0</v>
      </c>
      <c r="BF20" s="28">
        <v>0</v>
      </c>
      <c r="BG20" s="20"/>
      <c r="BH20" s="30"/>
      <c r="BI20" s="54">
        <f t="shared" si="2"/>
        <v>12892</v>
      </c>
      <c r="BJ20" s="54">
        <f t="shared" si="3"/>
        <v>54062</v>
      </c>
      <c r="BK20" s="2"/>
    </row>
    <row r="21" spans="1:63" ht="18.75" customHeight="1">
      <c r="A21" s="11">
        <v>17</v>
      </c>
      <c r="B21" s="9">
        <v>78854</v>
      </c>
      <c r="C21" s="7" t="s">
        <v>75</v>
      </c>
      <c r="D21" s="7" t="s">
        <v>52</v>
      </c>
      <c r="E21" s="11">
        <v>6</v>
      </c>
      <c r="F21" s="9">
        <v>6</v>
      </c>
      <c r="G21" s="9">
        <v>5</v>
      </c>
      <c r="H21" s="11">
        <v>30</v>
      </c>
      <c r="I21" s="50">
        <v>38700</v>
      </c>
      <c r="J21" s="11">
        <v>0</v>
      </c>
      <c r="K21" s="12">
        <f t="shared" si="0"/>
        <v>13158</v>
      </c>
      <c r="L21" s="13">
        <v>1800</v>
      </c>
      <c r="M21" s="13">
        <f t="shared" si="1"/>
        <v>612</v>
      </c>
      <c r="N21" s="13">
        <f t="shared" si="4"/>
        <v>3483</v>
      </c>
      <c r="O21" s="14">
        <f t="shared" si="6"/>
        <v>7260</v>
      </c>
      <c r="P21" s="20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53">
        <f>SUM(I21:AB21)</f>
        <v>65013</v>
      </c>
      <c r="AD21" s="17"/>
      <c r="AE21" s="2">
        <v>17</v>
      </c>
      <c r="AF21" s="7" t="s">
        <v>75</v>
      </c>
      <c r="AG21" s="3">
        <v>0</v>
      </c>
      <c r="AH21" s="18"/>
      <c r="AI21" s="17"/>
      <c r="AJ21" s="19">
        <f t="shared" si="5"/>
        <v>5186</v>
      </c>
      <c r="AK21" s="19">
        <f t="shared" si="7"/>
        <v>7260</v>
      </c>
      <c r="AL21" s="20"/>
      <c r="AM21" s="20"/>
      <c r="AN21" s="15"/>
      <c r="AO21" s="20"/>
      <c r="AP21" s="15"/>
      <c r="AQ21" s="20">
        <v>0</v>
      </c>
      <c r="AR21" s="20"/>
      <c r="AS21" s="14">
        <v>0</v>
      </c>
      <c r="AT21" s="14"/>
      <c r="AU21" s="21"/>
      <c r="AV21" s="20"/>
      <c r="AW21" s="22"/>
      <c r="AX21" s="20"/>
      <c r="AY21" s="15"/>
      <c r="AZ21" s="20"/>
      <c r="BA21" s="15"/>
      <c r="BB21" s="14">
        <v>60</v>
      </c>
      <c r="BC21" s="23">
        <v>0</v>
      </c>
      <c r="BD21" s="20"/>
      <c r="BE21" s="14">
        <v>0</v>
      </c>
      <c r="BF21" s="28">
        <v>0</v>
      </c>
      <c r="BG21" s="20"/>
      <c r="BH21" s="30"/>
      <c r="BI21" s="54">
        <f t="shared" si="2"/>
        <v>12506</v>
      </c>
      <c r="BJ21" s="54">
        <f t="shared" si="3"/>
        <v>52507</v>
      </c>
      <c r="BK21" s="32"/>
    </row>
    <row r="22" spans="1:63" ht="28.5" customHeight="1">
      <c r="A22" s="11">
        <v>18</v>
      </c>
      <c r="B22" s="9">
        <v>78857</v>
      </c>
      <c r="C22" s="7" t="s">
        <v>77</v>
      </c>
      <c r="D22" s="7" t="s">
        <v>52</v>
      </c>
      <c r="E22" s="11">
        <v>6</v>
      </c>
      <c r="F22" s="9">
        <v>6</v>
      </c>
      <c r="G22" s="9">
        <v>5</v>
      </c>
      <c r="H22" s="11">
        <v>30</v>
      </c>
      <c r="I22" s="50">
        <v>38700</v>
      </c>
      <c r="J22" s="11">
        <v>0</v>
      </c>
      <c r="K22" s="12">
        <f t="shared" si="0"/>
        <v>13158</v>
      </c>
      <c r="L22" s="13">
        <v>0</v>
      </c>
      <c r="M22" s="13">
        <f t="shared" si="1"/>
        <v>0</v>
      </c>
      <c r="N22" s="13">
        <f t="shared" si="4"/>
        <v>3483</v>
      </c>
      <c r="O22" s="14">
        <f t="shared" si="6"/>
        <v>7260</v>
      </c>
      <c r="P22" s="20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53">
        <f>SUM(I22:AB22)</f>
        <v>62601</v>
      </c>
      <c r="AD22" s="17"/>
      <c r="AE22" s="2">
        <v>18</v>
      </c>
      <c r="AF22" s="7" t="s">
        <v>77</v>
      </c>
      <c r="AG22" s="3">
        <v>0</v>
      </c>
      <c r="AH22" s="18"/>
      <c r="AI22" s="17"/>
      <c r="AJ22" s="19">
        <f t="shared" si="5"/>
        <v>5186</v>
      </c>
      <c r="AK22" s="19">
        <f t="shared" si="7"/>
        <v>7260</v>
      </c>
      <c r="AL22" s="20"/>
      <c r="AM22" s="20"/>
      <c r="AN22" s="15"/>
      <c r="AO22" s="20"/>
      <c r="AP22" s="15"/>
      <c r="AQ22" s="20">
        <v>0</v>
      </c>
      <c r="AR22" s="20"/>
      <c r="AS22" s="14">
        <v>0</v>
      </c>
      <c r="AT22" s="14"/>
      <c r="AU22" s="21"/>
      <c r="AV22" s="20"/>
      <c r="AW22" s="22"/>
      <c r="AX22" s="20"/>
      <c r="AY22" s="15"/>
      <c r="AZ22" s="20"/>
      <c r="BA22" s="15"/>
      <c r="BB22" s="14">
        <v>60</v>
      </c>
      <c r="BC22" s="23">
        <v>0</v>
      </c>
      <c r="BD22" s="20"/>
      <c r="BE22" s="14">
        <v>0</v>
      </c>
      <c r="BF22" s="28">
        <v>0</v>
      </c>
      <c r="BG22" s="20"/>
      <c r="BH22" s="30"/>
      <c r="BI22" s="54">
        <f t="shared" si="2"/>
        <v>12506</v>
      </c>
      <c r="BJ22" s="54">
        <f t="shared" si="3"/>
        <v>50095</v>
      </c>
      <c r="BK22" s="32" t="s">
        <v>94</v>
      </c>
    </row>
    <row r="23" spans="1:63" s="77" customFormat="1" ht="38.25" customHeight="1">
      <c r="A23" s="43">
        <v>19</v>
      </c>
      <c r="B23" s="59">
        <v>30761</v>
      </c>
      <c r="C23" s="60" t="s">
        <v>56</v>
      </c>
      <c r="D23" s="60" t="s">
        <v>55</v>
      </c>
      <c r="E23" s="43">
        <v>4</v>
      </c>
      <c r="F23" s="59">
        <v>6</v>
      </c>
      <c r="G23" s="59">
        <v>2</v>
      </c>
      <c r="H23" s="43">
        <v>30</v>
      </c>
      <c r="I23" s="61">
        <v>39800</v>
      </c>
      <c r="J23" s="43">
        <v>0</v>
      </c>
      <c r="K23" s="62">
        <f>ROUND((I23+J23)*34/100,0)</f>
        <v>13532</v>
      </c>
      <c r="L23" s="45">
        <v>1800</v>
      </c>
      <c r="M23" s="45">
        <f>INT((L23*34)/100)</f>
        <v>612</v>
      </c>
      <c r="N23" s="45">
        <v>0</v>
      </c>
      <c r="O23" s="46">
        <v>0</v>
      </c>
      <c r="P23" s="63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5">
        <f>SUM(I23:AB23)</f>
        <v>55744</v>
      </c>
      <c r="AD23" s="66"/>
      <c r="AE23" s="67">
        <v>19</v>
      </c>
      <c r="AF23" s="60" t="s">
        <v>56</v>
      </c>
      <c r="AG23" s="68">
        <v>0</v>
      </c>
      <c r="AH23" s="69"/>
      <c r="AI23" s="66"/>
      <c r="AJ23" s="70">
        <f>O23</f>
        <v>0</v>
      </c>
      <c r="AK23" s="70">
        <f t="shared" si="7"/>
        <v>0</v>
      </c>
      <c r="AL23" s="63"/>
      <c r="AM23" s="63"/>
      <c r="AN23" s="64"/>
      <c r="AO23" s="63"/>
      <c r="AP23" s="64"/>
      <c r="AQ23" s="63">
        <v>0</v>
      </c>
      <c r="AR23" s="63"/>
      <c r="AS23" s="71">
        <v>13000</v>
      </c>
      <c r="AT23" s="71"/>
      <c r="AU23" s="72"/>
      <c r="AV23" s="63"/>
      <c r="AW23" s="73">
        <f>P23</f>
        <v>0</v>
      </c>
      <c r="AX23" s="63"/>
      <c r="AY23" s="64"/>
      <c r="AZ23" s="63"/>
      <c r="BA23" s="64"/>
      <c r="BB23" s="46">
        <v>30</v>
      </c>
      <c r="BC23" s="74">
        <v>0</v>
      </c>
      <c r="BD23" s="63"/>
      <c r="BE23" s="46">
        <v>370</v>
      </c>
      <c r="BF23" s="55">
        <v>20</v>
      </c>
      <c r="BG23" s="63"/>
      <c r="BH23" s="75"/>
      <c r="BI23" s="76">
        <f t="shared" si="2"/>
        <v>13420</v>
      </c>
      <c r="BJ23" s="76">
        <f>AC23-BI23</f>
        <v>42324</v>
      </c>
      <c r="BK23" s="58" t="s">
        <v>93</v>
      </c>
    </row>
    <row r="24" spans="1:63" ht="18.75" customHeight="1">
      <c r="A24" s="11">
        <v>20</v>
      </c>
      <c r="B24" s="9">
        <v>29904</v>
      </c>
      <c r="C24" s="7" t="s">
        <v>57</v>
      </c>
      <c r="D24" s="7" t="s">
        <v>55</v>
      </c>
      <c r="E24" s="11">
        <v>3</v>
      </c>
      <c r="F24" s="9">
        <v>6</v>
      </c>
      <c r="G24" s="9">
        <v>2</v>
      </c>
      <c r="H24" s="11">
        <v>30</v>
      </c>
      <c r="I24" s="52">
        <v>38300</v>
      </c>
      <c r="J24" s="11">
        <v>0</v>
      </c>
      <c r="K24" s="12">
        <f>ROUND((I24+J24)*34/100,0)</f>
        <v>13022</v>
      </c>
      <c r="L24" s="13">
        <v>1800</v>
      </c>
      <c r="M24" s="13">
        <f>INT((L24*34)/100)</f>
        <v>612</v>
      </c>
      <c r="N24" s="13">
        <f>ROUND(I24*9/100,0)</f>
        <v>3447</v>
      </c>
      <c r="O24" s="14">
        <v>0</v>
      </c>
      <c r="P24" s="20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53">
        <f>SUM(I24:AB24)</f>
        <v>57181</v>
      </c>
      <c r="AD24" s="17"/>
      <c r="AE24" s="2">
        <v>20</v>
      </c>
      <c r="AF24" s="7" t="s">
        <v>57</v>
      </c>
      <c r="AG24" s="3">
        <v>0</v>
      </c>
      <c r="AH24" s="18"/>
      <c r="AI24" s="17"/>
      <c r="AJ24" s="19">
        <f>O24</f>
        <v>0</v>
      </c>
      <c r="AK24" s="19">
        <f t="shared" si="7"/>
        <v>0</v>
      </c>
      <c r="AL24" s="20"/>
      <c r="AM24" s="20"/>
      <c r="AN24" s="15"/>
      <c r="AO24" s="20"/>
      <c r="AP24" s="15"/>
      <c r="AQ24" s="20">
        <v>0</v>
      </c>
      <c r="AR24" s="20"/>
      <c r="AS24" s="24">
        <v>11000</v>
      </c>
      <c r="AT24" s="24"/>
      <c r="AU24" s="21"/>
      <c r="AV24" s="20"/>
      <c r="AW24" s="22">
        <f>P24</f>
        <v>0</v>
      </c>
      <c r="AX24" s="20"/>
      <c r="AY24" s="15"/>
      <c r="AZ24" s="20"/>
      <c r="BA24" s="15"/>
      <c r="BB24" s="25">
        <v>30</v>
      </c>
      <c r="BC24" s="23">
        <f>Z24</f>
        <v>0</v>
      </c>
      <c r="BD24" s="20"/>
      <c r="BE24" s="25">
        <v>0</v>
      </c>
      <c r="BF24" s="28">
        <v>0</v>
      </c>
      <c r="BG24" s="20"/>
      <c r="BH24" s="30"/>
      <c r="BI24" s="54">
        <f t="shared" si="2"/>
        <v>11030</v>
      </c>
      <c r="BJ24" s="54">
        <f>AC24-BI24</f>
        <v>46151</v>
      </c>
      <c r="BK24" s="33"/>
    </row>
    <row r="25" spans="1:63" ht="18.75" customHeight="1" hidden="1">
      <c r="A25" s="11"/>
      <c r="B25" s="9"/>
      <c r="C25" s="7"/>
      <c r="D25" s="7"/>
      <c r="E25" s="11"/>
      <c r="F25" s="9"/>
      <c r="G25" s="9"/>
      <c r="H25" s="11"/>
      <c r="I25" s="52"/>
      <c r="J25" s="11"/>
      <c r="K25" s="12"/>
      <c r="L25" s="13"/>
      <c r="M25" s="13"/>
      <c r="N25" s="13"/>
      <c r="O25" s="14"/>
      <c r="P25" s="20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53"/>
      <c r="AD25" s="17"/>
      <c r="AE25" s="2"/>
      <c r="AF25" s="7"/>
      <c r="AG25" s="3"/>
      <c r="AH25" s="18"/>
      <c r="AI25" s="17"/>
      <c r="AJ25" s="19"/>
      <c r="AK25" s="19"/>
      <c r="AL25" s="20"/>
      <c r="AM25" s="20"/>
      <c r="AN25" s="15"/>
      <c r="AO25" s="20"/>
      <c r="AP25" s="15"/>
      <c r="AQ25" s="20">
        <v>0</v>
      </c>
      <c r="AR25" s="20"/>
      <c r="AS25" s="24"/>
      <c r="AT25" s="24"/>
      <c r="AU25" s="21"/>
      <c r="AV25" s="20"/>
      <c r="AW25" s="22"/>
      <c r="AX25" s="20"/>
      <c r="AY25" s="15"/>
      <c r="AZ25" s="20"/>
      <c r="BA25" s="15"/>
      <c r="BB25" s="25"/>
      <c r="BC25" s="23"/>
      <c r="BD25" s="20"/>
      <c r="BE25" s="25"/>
      <c r="BF25" s="28"/>
      <c r="BG25" s="20"/>
      <c r="BH25" s="30"/>
      <c r="BI25" s="54">
        <f t="shared" si="2"/>
        <v>0</v>
      </c>
      <c r="BJ25" s="54"/>
      <c r="BK25" s="33"/>
    </row>
  </sheetData>
  <sheetProtection/>
  <mergeCells count="1">
    <mergeCell ref="A1:BK3"/>
  </mergeCells>
  <printOptions/>
  <pageMargins left="0.55" right="0.16" top="0.37" bottom="0" header="0.48" footer="0.22"/>
  <pageSetup fitToHeight="1" fitToWidth="1" horizontalDpi="600" verticalDpi="600" orientation="landscape" paperSize="5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ng525641</dc:creator>
  <cp:keywords/>
  <dc:description/>
  <cp:lastModifiedBy>HP-10</cp:lastModifiedBy>
  <cp:lastPrinted>2022-09-19T08:11:25Z</cp:lastPrinted>
  <dcterms:created xsi:type="dcterms:W3CDTF">2018-02-15T11:23:43Z</dcterms:created>
  <dcterms:modified xsi:type="dcterms:W3CDTF">2022-10-29T09:37:36Z</dcterms:modified>
  <cp:category/>
  <cp:version/>
  <cp:contentType/>
  <cp:contentStatus/>
</cp:coreProperties>
</file>